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Desktop\GRN 1h25\"/>
    </mc:Choice>
  </mc:AlternateContent>
  <xr:revisionPtr revIDLastSave="0" documentId="13_ncr:1_{51EEFC12-0B8B-4FF5-9E1D-2FAAC6A5FBE1}" xr6:coauthVersionLast="47" xr6:coauthVersionMax="47" xr10:uidLastSave="{00000000-0000-0000-0000-000000000000}"/>
  <bookViews>
    <workbookView xWindow="-120" yWindow="-120" windowWidth="29040" windowHeight="15720" xr2:uid="{C0FA8108-CD0C-4C75-AC0C-4DD13A428F3F}"/>
  </bookViews>
  <sheets>
    <sheet name="Intro" sheetId="6" r:id="rId1"/>
    <sheet name="Dochody | Income" sheetId="1" r:id="rId2"/>
    <sheet name="Bilans | Balance sheet" sheetId="2" r:id="rId3"/>
    <sheet name="Przepływy | Cash flow" sheetId="3" r:id="rId4"/>
    <sheet name="Wskaźniki | Indicators" sheetId="7" r:id="rId5"/>
  </sheets>
  <definedNames>
    <definedName name="_xlnm.Print_Area" localSheetId="2">'Bilans | Balance sheet'!$B$26:$X$53</definedName>
    <definedName name="_xlnm.Print_Area" localSheetId="1">'Dochody | Income'!$B$7:$Z$27</definedName>
    <definedName name="_xlnm.Print_Area" localSheetId="0">Intro!#REF!</definedName>
    <definedName name="_xlnm.Print_Area" localSheetId="4">'Wskaźniki | Indicators'!$B$2:$Y$38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2" l="1"/>
  <c r="D58" i="2"/>
  <c r="D57" i="2"/>
  <c r="D9" i="7" l="1"/>
  <c r="D8" i="7"/>
  <c r="D10" i="7"/>
  <c r="D11" i="7"/>
  <c r="D12" i="7"/>
  <c r="D13" i="7"/>
  <c r="D14" i="7"/>
  <c r="D15" i="7"/>
  <c r="D16" i="7"/>
  <c r="D17" i="7"/>
  <c r="D18" i="7"/>
  <c r="D19" i="7"/>
  <c r="D20" i="7"/>
  <c r="H59" i="2"/>
  <c r="H58" i="2"/>
  <c r="H57" i="2"/>
  <c r="E59" i="2"/>
  <c r="E58" i="2"/>
  <c r="E57" i="2"/>
  <c r="D21" i="7" l="1"/>
  <c r="E8" i="7"/>
  <c r="E9" i="7"/>
  <c r="E10" i="7"/>
  <c r="E11" i="7"/>
  <c r="E12" i="7"/>
  <c r="E13" i="7"/>
  <c r="E14" i="7"/>
  <c r="E15" i="7"/>
  <c r="E16" i="7"/>
  <c r="E17" i="7"/>
  <c r="I59" i="2"/>
  <c r="I58" i="2"/>
  <c r="I57" i="2"/>
  <c r="J59" i="2" l="1"/>
  <c r="J58" i="2"/>
  <c r="J57" i="2"/>
  <c r="F59" i="2"/>
  <c r="F58" i="2"/>
  <c r="F57" i="2"/>
  <c r="F8" i="7"/>
  <c r="F9" i="7"/>
  <c r="F10" i="7"/>
  <c r="F11" i="7"/>
  <c r="F12" i="7"/>
  <c r="F13" i="7"/>
  <c r="F14" i="7"/>
  <c r="F15" i="7"/>
  <c r="F16" i="7"/>
  <c r="F17" i="7"/>
  <c r="G59" i="2"/>
  <c r="G58" i="2"/>
  <c r="G57" i="2"/>
  <c r="K59" i="2"/>
  <c r="G8" i="7"/>
  <c r="G10" i="7"/>
  <c r="G11" i="7"/>
  <c r="G12" i="7"/>
  <c r="G13" i="7"/>
  <c r="G14" i="7"/>
  <c r="G15" i="7"/>
  <c r="G16" i="7"/>
  <c r="G17" i="7"/>
  <c r="G54" i="1"/>
  <c r="G29" i="1"/>
  <c r="G9" i="7" s="1"/>
  <c r="H8" i="7"/>
  <c r="H10" i="7"/>
  <c r="H12" i="7"/>
  <c r="H13" i="7"/>
  <c r="H14" i="7"/>
  <c r="H15" i="7"/>
  <c r="H16" i="7"/>
  <c r="H17" i="7"/>
  <c r="L59" i="2"/>
  <c r="L19" i="7" s="1"/>
  <c r="L58" i="2"/>
  <c r="L18" i="7" s="1"/>
  <c r="L57" i="2"/>
  <c r="L20" i="7" s="1"/>
  <c r="H54" i="1"/>
  <c r="H33" i="1"/>
  <c r="G18" i="7" s="1"/>
  <c r="H29" i="1"/>
  <c r="H9" i="7" s="1"/>
  <c r="I10" i="7"/>
  <c r="I8" i="7"/>
  <c r="I17" i="7"/>
  <c r="I16" i="7"/>
  <c r="I15" i="7"/>
  <c r="I14" i="7"/>
  <c r="I13" i="7"/>
  <c r="I12" i="7"/>
  <c r="M59" i="2"/>
  <c r="M19" i="7" s="1"/>
  <c r="M58" i="2"/>
  <c r="M18" i="7" s="1"/>
  <c r="M57" i="2"/>
  <c r="M20" i="7" s="1"/>
  <c r="I54" i="1"/>
  <c r="I29" i="1"/>
  <c r="I9" i="7" s="1"/>
  <c r="J8" i="7"/>
  <c r="J10" i="7"/>
  <c r="J12" i="7"/>
  <c r="J13" i="7"/>
  <c r="J14" i="7"/>
  <c r="J15" i="7"/>
  <c r="J16" i="7"/>
  <c r="J17" i="7"/>
  <c r="N59" i="2"/>
  <c r="N19" i="7" s="1"/>
  <c r="N58" i="2"/>
  <c r="N18" i="7" s="1"/>
  <c r="N57" i="2"/>
  <c r="N20" i="7" s="1"/>
  <c r="J54" i="1"/>
  <c r="J29" i="1"/>
  <c r="J9" i="7" s="1"/>
  <c r="S54" i="1"/>
  <c r="Q54" i="1"/>
  <c r="P54" i="1"/>
  <c r="O54" i="1"/>
  <c r="N54" i="1"/>
  <c r="M54" i="1"/>
  <c r="L54" i="1"/>
  <c r="N29" i="1"/>
  <c r="N9" i="7" s="1"/>
  <c r="M29" i="1"/>
  <c r="M9" i="7" s="1"/>
  <c r="L29" i="1"/>
  <c r="L9" i="7" s="1"/>
  <c r="K29" i="1"/>
  <c r="K9" i="7" s="1"/>
  <c r="O59" i="2"/>
  <c r="O58" i="2"/>
  <c r="O57" i="2"/>
  <c r="K58" i="2"/>
  <c r="K57" i="2"/>
  <c r="K8" i="7"/>
  <c r="K10" i="7"/>
  <c r="K12" i="7"/>
  <c r="K13" i="7"/>
  <c r="K14" i="7"/>
  <c r="K15" i="7"/>
  <c r="K16" i="7"/>
  <c r="K17" i="7"/>
  <c r="Q57" i="2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I11" i="7" s="1"/>
  <c r="K51" i="1"/>
  <c r="K52" i="1"/>
  <c r="K33" i="1"/>
  <c r="I18" i="7" s="1"/>
  <c r="P59" i="2"/>
  <c r="P58" i="2"/>
  <c r="P57" i="2"/>
  <c r="L8" i="7"/>
  <c r="L10" i="7"/>
  <c r="L11" i="7"/>
  <c r="L12" i="7"/>
  <c r="L13" i="7"/>
  <c r="L14" i="7"/>
  <c r="L15" i="7"/>
  <c r="L16" i="7"/>
  <c r="L17" i="7"/>
  <c r="M11" i="7"/>
  <c r="M8" i="7"/>
  <c r="M10" i="7"/>
  <c r="M12" i="7"/>
  <c r="M13" i="7"/>
  <c r="M14" i="7"/>
  <c r="M15" i="7"/>
  <c r="M16" i="7"/>
  <c r="M17" i="7"/>
  <c r="Q59" i="2"/>
  <c r="Q19" i="7" s="1"/>
  <c r="Q58" i="2"/>
  <c r="R29" i="1"/>
  <c r="R9" i="7" s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11" i="7" s="1"/>
  <c r="R51" i="1"/>
  <c r="R52" i="1"/>
  <c r="R33" i="1"/>
  <c r="N8" i="7"/>
  <c r="N10" i="7"/>
  <c r="N11" i="7"/>
  <c r="N12" i="7"/>
  <c r="N13" i="7"/>
  <c r="N14" i="7"/>
  <c r="N15" i="7"/>
  <c r="N16" i="7"/>
  <c r="N17" i="7"/>
  <c r="R57" i="2"/>
  <c r="R20" i="7" s="1"/>
  <c r="R59" i="2"/>
  <c r="R58" i="2"/>
  <c r="S8" i="7"/>
  <c r="O8" i="7"/>
  <c r="O10" i="7"/>
  <c r="O12" i="7"/>
  <c r="O13" i="7"/>
  <c r="O14" i="7"/>
  <c r="O15" i="7"/>
  <c r="O16" i="7"/>
  <c r="O17" i="7"/>
  <c r="S59" i="2"/>
  <c r="S19" i="7" s="1"/>
  <c r="S58" i="2"/>
  <c r="S18" i="7" s="1"/>
  <c r="S57" i="2"/>
  <c r="S20" i="7" s="1"/>
  <c r="O29" i="1"/>
  <c r="O9" i="7"/>
  <c r="P29" i="1"/>
  <c r="P9" i="7" s="1"/>
  <c r="T11" i="7"/>
  <c r="P8" i="7"/>
  <c r="P10" i="7"/>
  <c r="P12" i="7"/>
  <c r="P13" i="7"/>
  <c r="P14" i="7"/>
  <c r="P15" i="7"/>
  <c r="P16" i="7"/>
  <c r="P17" i="7"/>
  <c r="T59" i="2"/>
  <c r="T19" i="7" s="1"/>
  <c r="T58" i="2"/>
  <c r="T18" i="7" s="1"/>
  <c r="T57" i="2"/>
  <c r="T20" i="7" s="1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S11" i="7"/>
  <c r="U11" i="7"/>
  <c r="Q8" i="7"/>
  <c r="Q10" i="7"/>
  <c r="Q12" i="7"/>
  <c r="Q13" i="7"/>
  <c r="Q14" i="7"/>
  <c r="Q15" i="7"/>
  <c r="Q16" i="7"/>
  <c r="Q17" i="7"/>
  <c r="U59" i="2"/>
  <c r="U19" i="7" s="1"/>
  <c r="U58" i="2"/>
  <c r="U18" i="7" s="1"/>
  <c r="U57" i="2"/>
  <c r="U20" i="7" s="1"/>
  <c r="Q29" i="1"/>
  <c r="Q9" i="7" s="1"/>
  <c r="V59" i="2"/>
  <c r="V19" i="7" s="1"/>
  <c r="V58" i="2"/>
  <c r="V18" i="7" s="1"/>
  <c r="V57" i="2"/>
  <c r="V20" i="7" s="1"/>
  <c r="R8" i="7"/>
  <c r="R10" i="7"/>
  <c r="R12" i="7"/>
  <c r="R13" i="7"/>
  <c r="R14" i="7"/>
  <c r="R15" i="7"/>
  <c r="R16" i="7"/>
  <c r="R17" i="7"/>
  <c r="W8" i="7"/>
  <c r="W59" i="2"/>
  <c r="W19" i="7" s="1"/>
  <c r="W58" i="2"/>
  <c r="W18" i="7" s="1"/>
  <c r="W57" i="2"/>
  <c r="W20" i="7" s="1"/>
  <c r="S10" i="7"/>
  <c r="S12" i="7"/>
  <c r="S13" i="7"/>
  <c r="S14" i="7"/>
  <c r="S15" i="7"/>
  <c r="S16" i="7"/>
  <c r="S17" i="7"/>
  <c r="S29" i="1"/>
  <c r="S9" i="7" s="1"/>
  <c r="X8" i="7"/>
  <c r="T8" i="7"/>
  <c r="T10" i="7"/>
  <c r="T12" i="7"/>
  <c r="T13" i="7"/>
  <c r="T14" i="7"/>
  <c r="T15" i="7"/>
  <c r="T16" i="7"/>
  <c r="T17" i="7"/>
  <c r="T54" i="1"/>
  <c r="T29" i="1"/>
  <c r="T9" i="7" s="1"/>
  <c r="X58" i="2"/>
  <c r="X18" i="7" s="1"/>
  <c r="Y58" i="2"/>
  <c r="Y18" i="7" s="1"/>
  <c r="Z58" i="2"/>
  <c r="Z18" i="7" s="1"/>
  <c r="AA58" i="2"/>
  <c r="AA18" i="7" s="1"/>
  <c r="AB58" i="2"/>
  <c r="AB18" i="7" s="1"/>
  <c r="AC58" i="2"/>
  <c r="AC18" i="7" s="1"/>
  <c r="AD58" i="2"/>
  <c r="AD18" i="7" s="1"/>
  <c r="AE58" i="2"/>
  <c r="AE18" i="7" s="1"/>
  <c r="AF58" i="2"/>
  <c r="AF18" i="7" s="1"/>
  <c r="AG58" i="2"/>
  <c r="AG18" i="7" s="1"/>
  <c r="AH58" i="2"/>
  <c r="AH18" i="7" s="1"/>
  <c r="AI58" i="2"/>
  <c r="AI18" i="7" s="1"/>
  <c r="AJ58" i="2"/>
  <c r="AJ18" i="7" s="1"/>
  <c r="AK58" i="2"/>
  <c r="AK18" i="7" s="1"/>
  <c r="AL58" i="2"/>
  <c r="AL18" i="7" s="1"/>
  <c r="AM58" i="2"/>
  <c r="AM18" i="7" s="1"/>
  <c r="AN58" i="2"/>
  <c r="AN18" i="7" s="1"/>
  <c r="AO58" i="2"/>
  <c r="AO18" i="7" s="1"/>
  <c r="AP58" i="2"/>
  <c r="AP18" i="7" s="1"/>
  <c r="AQ58" i="2"/>
  <c r="AQ18" i="7" s="1"/>
  <c r="AR58" i="2"/>
  <c r="AR18" i="7" s="1"/>
  <c r="AS58" i="2"/>
  <c r="AS18" i="7" s="1"/>
  <c r="AT58" i="2"/>
  <c r="AT18" i="7" s="1"/>
  <c r="AU58" i="2"/>
  <c r="AU18" i="7" s="1"/>
  <c r="AV58" i="2"/>
  <c r="AV18" i="7" s="1"/>
  <c r="AW58" i="2"/>
  <c r="AW18" i="7" s="1"/>
  <c r="AX58" i="2"/>
  <c r="AX18" i="7" s="1"/>
  <c r="AY58" i="2"/>
  <c r="AY18" i="7" s="1"/>
  <c r="AZ58" i="2"/>
  <c r="AZ18" i="7" s="1"/>
  <c r="BA58" i="2"/>
  <c r="BA18" i="7" s="1"/>
  <c r="X57" i="2"/>
  <c r="X20" i="7" s="1"/>
  <c r="Y57" i="2"/>
  <c r="Y20" i="7" s="1"/>
  <c r="Z57" i="2"/>
  <c r="Z20" i="7" s="1"/>
  <c r="AA57" i="2"/>
  <c r="AA20" i="7" s="1"/>
  <c r="AB57" i="2"/>
  <c r="AB20" i="7" s="1"/>
  <c r="AC57" i="2"/>
  <c r="AC20" i="7" s="1"/>
  <c r="AD57" i="2"/>
  <c r="AD20" i="7" s="1"/>
  <c r="AE57" i="2"/>
  <c r="AE20" i="7" s="1"/>
  <c r="AF57" i="2"/>
  <c r="AF20" i="7"/>
  <c r="AG57" i="2"/>
  <c r="AG20" i="7" s="1"/>
  <c r="AH57" i="2"/>
  <c r="AH20" i="7" s="1"/>
  <c r="AI57" i="2"/>
  <c r="AI20" i="7"/>
  <c r="AJ57" i="2"/>
  <c r="AJ20" i="7" s="1"/>
  <c r="AK57" i="2"/>
  <c r="AK20" i="7" s="1"/>
  <c r="AL57" i="2"/>
  <c r="AL20" i="7" s="1"/>
  <c r="AM57" i="2"/>
  <c r="AM20" i="7" s="1"/>
  <c r="AN57" i="2"/>
  <c r="AN20" i="7" s="1"/>
  <c r="AO57" i="2"/>
  <c r="AO20" i="7" s="1"/>
  <c r="AP57" i="2"/>
  <c r="AP20" i="7" s="1"/>
  <c r="AQ57" i="2"/>
  <c r="AQ20" i="7" s="1"/>
  <c r="AR57" i="2"/>
  <c r="AR20" i="7" s="1"/>
  <c r="AS57" i="2"/>
  <c r="AS20" i="7" s="1"/>
  <c r="AT57" i="2"/>
  <c r="AT20" i="7" s="1"/>
  <c r="AU57" i="2"/>
  <c r="AU20" i="7" s="1"/>
  <c r="AV57" i="2"/>
  <c r="AV20" i="7" s="1"/>
  <c r="AW57" i="2"/>
  <c r="AW20" i="7" s="1"/>
  <c r="AX57" i="2"/>
  <c r="AX20" i="7" s="1"/>
  <c r="AY57" i="2"/>
  <c r="AY20" i="7" s="1"/>
  <c r="AZ57" i="2"/>
  <c r="AZ20" i="7" s="1"/>
  <c r="BA57" i="2"/>
  <c r="BA20" i="7" s="1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U17" i="7"/>
  <c r="V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U16" i="7"/>
  <c r="U15" i="7"/>
  <c r="U14" i="7"/>
  <c r="U13" i="7"/>
  <c r="U12" i="7"/>
  <c r="U10" i="7"/>
  <c r="U8" i="7"/>
  <c r="BA59" i="2"/>
  <c r="BA19" i="7" s="1"/>
  <c r="AZ59" i="2"/>
  <c r="AZ19" i="7" s="1"/>
  <c r="AY59" i="2"/>
  <c r="AY19" i="7" s="1"/>
  <c r="AX59" i="2"/>
  <c r="AX19" i="7" s="1"/>
  <c r="AW59" i="2"/>
  <c r="AW19" i="7" s="1"/>
  <c r="AV59" i="2"/>
  <c r="AV19" i="7" s="1"/>
  <c r="AU59" i="2"/>
  <c r="AU19" i="7" s="1"/>
  <c r="AT59" i="2"/>
  <c r="AT19" i="7" s="1"/>
  <c r="AS59" i="2"/>
  <c r="AS19" i="7" s="1"/>
  <c r="AR59" i="2"/>
  <c r="AR19" i="7" s="1"/>
  <c r="AQ59" i="2"/>
  <c r="AQ19" i="7" s="1"/>
  <c r="AP59" i="2"/>
  <c r="AP19" i="7" s="1"/>
  <c r="AO59" i="2"/>
  <c r="AO19" i="7" s="1"/>
  <c r="AN59" i="2"/>
  <c r="AN19" i="7" s="1"/>
  <c r="AM59" i="2"/>
  <c r="AM19" i="7" s="1"/>
  <c r="AL59" i="2"/>
  <c r="AL19" i="7" s="1"/>
  <c r="AK59" i="2"/>
  <c r="AK19" i="7" s="1"/>
  <c r="AJ59" i="2"/>
  <c r="AJ19" i="7" s="1"/>
  <c r="AI59" i="2"/>
  <c r="AI19" i="7" s="1"/>
  <c r="AH59" i="2"/>
  <c r="AH19" i="7" s="1"/>
  <c r="AG59" i="2"/>
  <c r="AG19" i="7" s="1"/>
  <c r="AF59" i="2"/>
  <c r="AF19" i="7" s="1"/>
  <c r="AE59" i="2"/>
  <c r="AE19" i="7" s="1"/>
  <c r="AD59" i="2"/>
  <c r="AD19" i="7" s="1"/>
  <c r="AC59" i="2"/>
  <c r="AC19" i="7" s="1"/>
  <c r="AB59" i="2"/>
  <c r="AB19" i="7" s="1"/>
  <c r="AA59" i="2"/>
  <c r="AA19" i="7" s="1"/>
  <c r="Z59" i="2"/>
  <c r="Z19" i="7" s="1"/>
  <c r="Y59" i="2"/>
  <c r="Y19" i="7" s="1"/>
  <c r="X59" i="2"/>
  <c r="X19" i="7" s="1"/>
  <c r="U29" i="1"/>
  <c r="U9" i="7" s="1"/>
  <c r="U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V54" i="1"/>
  <c r="W29" i="1"/>
  <c r="W9" i="7" s="1"/>
  <c r="X29" i="1"/>
  <c r="X9" i="7" s="1"/>
  <c r="Y29" i="1"/>
  <c r="Y9" i="7" s="1"/>
  <c r="Z29" i="1"/>
  <c r="Z9" i="7" s="1"/>
  <c r="AA29" i="1"/>
  <c r="AA9" i="7" s="1"/>
  <c r="AB29" i="1"/>
  <c r="AB9" i="7" s="1"/>
  <c r="AC29" i="1"/>
  <c r="AC9" i="7" s="1"/>
  <c r="AD29" i="1"/>
  <c r="AD9" i="7" s="1"/>
  <c r="AE29" i="1"/>
  <c r="AE9" i="7" s="1"/>
  <c r="AF29" i="1"/>
  <c r="AF9" i="7" s="1"/>
  <c r="AG29" i="1"/>
  <c r="AG9" i="7" s="1"/>
  <c r="AH29" i="1"/>
  <c r="AH9" i="7" s="1"/>
  <c r="AI29" i="1"/>
  <c r="AI9" i="7" s="1"/>
  <c r="AJ29" i="1"/>
  <c r="AJ9" i="7" s="1"/>
  <c r="AK29" i="1"/>
  <c r="AK9" i="7" s="1"/>
  <c r="AL29" i="1"/>
  <c r="AL9" i="7" s="1"/>
  <c r="AM29" i="1"/>
  <c r="AM9" i="7" s="1"/>
  <c r="AN29" i="1"/>
  <c r="AN9" i="7" s="1"/>
  <c r="AO29" i="1"/>
  <c r="AO9" i="7" s="1"/>
  <c r="AP29" i="1"/>
  <c r="AP9" i="7" s="1"/>
  <c r="AQ29" i="1"/>
  <c r="AQ9" i="7" s="1"/>
  <c r="AR29" i="1"/>
  <c r="AR9" i="7" s="1"/>
  <c r="AS29" i="1"/>
  <c r="AS9" i="7" s="1"/>
  <c r="AT29" i="1"/>
  <c r="AT9" i="7" s="1"/>
  <c r="AU29" i="1"/>
  <c r="AU9" i="7" s="1"/>
  <c r="AV29" i="1"/>
  <c r="AV9" i="7" s="1"/>
  <c r="AW29" i="1"/>
  <c r="AW9" i="7" s="1"/>
  <c r="AX29" i="1"/>
  <c r="AX9" i="7" s="1"/>
  <c r="AY29" i="1"/>
  <c r="AY9" i="7" s="1"/>
  <c r="AZ29" i="1"/>
  <c r="AZ9" i="7" s="1"/>
  <c r="BA29" i="1"/>
  <c r="BA9" i="7" s="1"/>
  <c r="BB29" i="1"/>
  <c r="BC29" i="1"/>
  <c r="BD29" i="1"/>
  <c r="BE29" i="1"/>
  <c r="V29" i="1"/>
  <c r="V9" i="7" s="1"/>
  <c r="K18" i="7"/>
  <c r="J18" i="7"/>
  <c r="J11" i="7"/>
  <c r="K11" i="7"/>
  <c r="J20" i="7"/>
  <c r="R19" i="7" l="1"/>
  <c r="K20" i="7"/>
  <c r="H11" i="7"/>
  <c r="K54" i="1"/>
  <c r="H18" i="7"/>
  <c r="H20" i="7"/>
  <c r="G19" i="7"/>
  <c r="O18" i="7"/>
  <c r="F18" i="7"/>
  <c r="E18" i="7"/>
  <c r="E19" i="7"/>
  <c r="E20" i="7"/>
  <c r="P19" i="7"/>
  <c r="H19" i="7"/>
  <c r="O20" i="7"/>
  <c r="O19" i="7"/>
  <c r="X21" i="7"/>
  <c r="AV21" i="7"/>
  <c r="K19" i="7"/>
  <c r="N21" i="7"/>
  <c r="AF21" i="7"/>
  <c r="AC21" i="7"/>
  <c r="AL21" i="7"/>
  <c r="AD21" i="7"/>
  <c r="Z21" i="7"/>
  <c r="AM21" i="7"/>
  <c r="R18" i="7"/>
  <c r="AH21" i="7"/>
  <c r="AY21" i="7"/>
  <c r="AQ21" i="7"/>
  <c r="AS21" i="7"/>
  <c r="AK21" i="7"/>
  <c r="V21" i="7"/>
  <c r="U21" i="7"/>
  <c r="P20" i="7"/>
  <c r="W21" i="7"/>
  <c r="G20" i="7"/>
  <c r="AP21" i="7"/>
  <c r="AN21" i="7"/>
  <c r="P18" i="7"/>
  <c r="AT21" i="7"/>
  <c r="Q18" i="7"/>
  <c r="F19" i="7"/>
  <c r="AX21" i="7"/>
  <c r="AZ21" i="7"/>
  <c r="T21" i="7"/>
  <c r="AE21" i="7"/>
  <c r="AR21" i="7"/>
  <c r="AJ21" i="7"/>
  <c r="AI21" i="7"/>
  <c r="AB21" i="7"/>
  <c r="L21" i="7"/>
  <c r="AO21" i="7"/>
  <c r="BA21" i="7"/>
  <c r="AW21" i="7"/>
  <c r="AG21" i="7"/>
  <c r="Y21" i="7"/>
  <c r="AU21" i="7"/>
  <c r="P11" i="7"/>
  <c r="R54" i="1"/>
  <c r="M21" i="7"/>
  <c r="AA21" i="7"/>
  <c r="S21" i="7"/>
  <c r="O11" i="7"/>
  <c r="Q20" i="7"/>
  <c r="J19" i="7"/>
  <c r="J21" i="7" s="1"/>
  <c r="Q11" i="7"/>
  <c r="I19" i="7"/>
  <c r="I20" i="7"/>
  <c r="F20" i="7"/>
  <c r="R21" i="7" l="1"/>
  <c r="H21" i="7"/>
  <c r="O21" i="7"/>
  <c r="G21" i="7"/>
  <c r="K21" i="7"/>
  <c r="P21" i="7"/>
  <c r="E21" i="7"/>
  <c r="F21" i="7"/>
  <c r="I21" i="7"/>
  <c r="Q21" i="7"/>
</calcChain>
</file>

<file path=xl/sharedStrings.xml><?xml version="1.0" encoding="utf-8"?>
<sst xmlns="http://schemas.openxmlformats.org/spreadsheetml/2006/main" count="702" uniqueCount="380">
  <si>
    <t>GRODNO S.A.</t>
  </si>
  <si>
    <t>AKTYWA</t>
  </si>
  <si>
    <t>A. AKTYWA TRWAŁE</t>
  </si>
  <si>
    <t>B. AKTYWA OBROTOWE</t>
  </si>
  <si>
    <t>SUMA AKTYWÓW</t>
  </si>
  <si>
    <t>PASYWA</t>
  </si>
  <si>
    <t>SUMA PASYWÓW</t>
  </si>
  <si>
    <t>Przychody ze sprzedaży</t>
  </si>
  <si>
    <t>Amortyzacja</t>
  </si>
  <si>
    <t>Zużycie materiałów i energii</t>
  </si>
  <si>
    <t>Usługi obce</t>
  </si>
  <si>
    <t>Podatki i opłaty</t>
  </si>
  <si>
    <t>Koszty świadczeń pracowniczych</t>
  </si>
  <si>
    <t>Pozostałe koszty rodzajowe</t>
  </si>
  <si>
    <t>Wartość sprzedanych towarów i materiałów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</si>
  <si>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</si>
  <si>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</si>
  <si>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</si>
  <si>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</si>
  <si>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</si>
  <si>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przed opodatkowaniem</t>
  </si>
  <si>
    <t>Podatek dochodowy</t>
  </si>
  <si>
    <t>Zysk (strata) z działalności kontynuowanej</t>
  </si>
  <si>
    <t>Zysk (strata) z działalności zaniechanej</t>
  </si>
  <si>
    <t>Zysk (strata) netto</t>
  </si>
  <si>
    <t>Inne całkowite dochody po opodatkowaniu</t>
  </si>
  <si>
    <t>Całkowite dochody ogółem</t>
  </si>
  <si>
    <t>1. Wartości niematerialne i prawne</t>
  </si>
  <si>
    <t>2. Wartość firmy</t>
  </si>
  <si>
    <t>3. Rzeczowe aktywa trwałe</t>
  </si>
  <si>
    <t>4. Należności z tytułu dostaw i usług oraz inne należności długoterminowe</t>
  </si>
  <si>
    <t>5. Inne długoterminowe aktywa finansowe</t>
  </si>
  <si>
    <t>6. Aktywa z tytułu odroczonego podatku dochodowego</t>
  </si>
  <si>
    <t>1. Zapasy bieżące</t>
  </si>
  <si>
    <t>2. Należności z tytułu dostaw i usług oraz pozostałe należności krótkoterminowe</t>
  </si>
  <si>
    <t>3. Inne krótkoterminowe aktywa finansowe</t>
  </si>
  <si>
    <t>4. Środki pieniężne i ekwiwalenty środków pieniężnych</t>
  </si>
  <si>
    <t>C. Aktywa obrotowe bez aktywów trwałych przeznaczonych do sprzedaży</t>
  </si>
  <si>
    <t>D. Aktywa trwałe zaklasyfikowane jako przeznaczone do sprzedaży</t>
  </si>
  <si>
    <t>A. KAPITAŁ WŁASNY</t>
  </si>
  <si>
    <t>1. Wyemitowany kapitał podstawowy</t>
  </si>
  <si>
    <t>2. Nadwyżka ceny emisyjnej powyżej wartości nominalnej udziałów</t>
  </si>
  <si>
    <t>3.  Zyski zatrzymane</t>
  </si>
  <si>
    <t>4. Kapitał własny przypisywany właścicielom jednostki dominującej</t>
  </si>
  <si>
    <t>5. Udziały niekontrolujące</t>
  </si>
  <si>
    <t>B. ZOBOWIĄZANIA</t>
  </si>
  <si>
    <t>I. Zobowiązania długoterminowe</t>
  </si>
  <si>
    <t>1. Kredyty i pożyczki</t>
  </si>
  <si>
    <t>2. Zobowiązania z tytułu leasingu</t>
  </si>
  <si>
    <t>3. Zobowiązania z tytułu dostaw i usług oraz pozostałe</t>
  </si>
  <si>
    <t>4. Rezerwa z tytułu odroczonego podatku dochodowego</t>
  </si>
  <si>
    <t>5. Rezerwa na świadczenia emerytalne i podobne</t>
  </si>
  <si>
    <t>6. Pozostałe rezerwy</t>
  </si>
  <si>
    <t>II. Zobowiązania krótkoterminowe</t>
  </si>
  <si>
    <t>3. Inne zobowiązania finansowe</t>
  </si>
  <si>
    <t>4. Zobowiązania z tytułu dostaw i usług oraz pozostałe</t>
  </si>
  <si>
    <t xml:space="preserve"> - w tym wobec jednostek powiązanych</t>
  </si>
  <si>
    <t>C. Zobowiązania krótkoterminowe bez zobowiązań zaklasyfikowanych jako przeznaczone do sprzedaży</t>
  </si>
  <si>
    <t>D. Zobowiązania wchodzące w skład grup zaklasyfikowanych jako przeznaczone do sprzedaży</t>
  </si>
  <si>
    <t>5. Zobowiązania dotyczące podatku bieżącego, krótkoterminowe</t>
  </si>
  <si>
    <t>6. Rezerwy bieżące z tytułu świadczeń pracowniczych</t>
  </si>
  <si>
    <t>7. Inne rezerwy bieżące</t>
  </si>
  <si>
    <t>EBITDA</t>
  </si>
  <si>
    <t>ROA</t>
  </si>
  <si>
    <t>Wskaźnik rotacji należności (dni)</t>
  </si>
  <si>
    <t>Wskaźnik rotacji zobowiązań z tytułu dostaw i usług (dni)</t>
  </si>
  <si>
    <t>Wskaźnik rotacji zapasów (dni)</t>
  </si>
  <si>
    <t>Cykl konwersji gotówki (dni)</t>
  </si>
  <si>
    <t xml:space="preserve">A.  Przepływy środków pieniężnych z działalności operacyjnej </t>
  </si>
  <si>
    <t>Korekty razem</t>
  </si>
  <si>
    <t xml:space="preserve">Amortyzacja </t>
  </si>
  <si>
    <t>Przychody z tytułu odsetek</t>
  </si>
  <si>
    <t>Koszty z tytułu odsetek</t>
  </si>
  <si>
    <t>Przychody z tytułu dywidend</t>
  </si>
  <si>
    <t xml:space="preserve">Zysk/Strata z działalności inwestycyjnej </t>
  </si>
  <si>
    <t xml:space="preserve">Zmiana stanu rezerw </t>
  </si>
  <si>
    <t xml:space="preserve">Zmiana stanu zapasów </t>
  </si>
  <si>
    <t>Zmiana stanu należności z tytułu dostaw i usług oraz pozostałych</t>
  </si>
  <si>
    <t>Zmiana stanu zobowiązań z tytułu dostaw i usług oraz pozostałych</t>
  </si>
  <si>
    <t>Obciążenie podatkiem dochodowym</t>
  </si>
  <si>
    <t>Przepływy pieniężne z działalności</t>
  </si>
  <si>
    <t>Podatek dochodowy zapłacony</t>
  </si>
  <si>
    <t>Przepływy pieniężne z działalności operacyjnej</t>
  </si>
  <si>
    <t xml:space="preserve">  </t>
  </si>
  <si>
    <t xml:space="preserve">B. Przepływy pieniężne z działalności inwestycyjnej </t>
  </si>
  <si>
    <t>Zbycie wartości niematerialnych i prawnych oraz rzeczowych aktywów trwałych</t>
  </si>
  <si>
    <t xml:space="preserve">Nabycie wartości niematerialnych i prawnych oraz rzeczowych aktywów trwałych </t>
  </si>
  <si>
    <t>inne wpływy (wydatki) inwestycyjne</t>
  </si>
  <si>
    <t xml:space="preserve">Przepływy netto z działalności inwestycyjnej </t>
  </si>
  <si>
    <t xml:space="preserve">C.  Przepływy środków pieniężnych z działalności finansowej </t>
  </si>
  <si>
    <t xml:space="preserve">Kredyty i pożyczki </t>
  </si>
  <si>
    <t>Dywidendy</t>
  </si>
  <si>
    <t xml:space="preserve">Spłata kredytów i pożyczek </t>
  </si>
  <si>
    <t>Płatności zobowiązań z tytułu umów leasingu finansowego</t>
  </si>
  <si>
    <t>Odsetki</t>
  </si>
  <si>
    <t xml:space="preserve">Inne wpływy (wydatki) finansowe </t>
  </si>
  <si>
    <t>Przepływy pieniężne netto z działalności finansowej</t>
  </si>
  <si>
    <t xml:space="preserve">D.  Przepływy pieniężne przed różnicami kursowymi (A+/-B+/-C) </t>
  </si>
  <si>
    <t>Zmiana stanu środków pieniężnych z tytułu różnic kursowych</t>
  </si>
  <si>
    <t>Przepływy pieniężne netto, razem</t>
  </si>
  <si>
    <t xml:space="preserve">E.  Środki pieniężne na początek okresu </t>
  </si>
  <si>
    <t>F.  Środki pieniężne na koniec okresu (F+E) w tym:</t>
  </si>
  <si>
    <t>- o ograniczonej możliwości dysponowania</t>
  </si>
  <si>
    <t>1-4Q 2020/21</t>
  </si>
  <si>
    <t>1-3Q 2020/21</t>
  </si>
  <si>
    <t>1-2Q 2020/21</t>
  </si>
  <si>
    <t>1Q 2020/21</t>
  </si>
  <si>
    <t>1-4Q 2019/20</t>
  </si>
  <si>
    <t>1-3Q 2019/20</t>
  </si>
  <si>
    <t>1-2Q 2019/20</t>
  </si>
  <si>
    <t>1Q 2019/20</t>
  </si>
  <si>
    <t>1-4Q 2018/19</t>
  </si>
  <si>
    <t>1-3Q 2018/19</t>
  </si>
  <si>
    <t>1-2Q 2018/19</t>
  </si>
  <si>
    <t>1Q 2018/19</t>
  </si>
  <si>
    <t>1-4Q 2017/18</t>
  </si>
  <si>
    <t>1-3Q 2017/18</t>
  </si>
  <si>
    <t>1-2Q 2017/18</t>
  </si>
  <si>
    <t>1Q 2017/18</t>
  </si>
  <si>
    <t>1-4Q 2016/17</t>
  </si>
  <si>
    <t>1-3Q 2016/17</t>
  </si>
  <si>
    <t>1-2Q 2016/17</t>
  </si>
  <si>
    <t>1Q 2016/17</t>
  </si>
  <si>
    <t>1-4Q 2015/16</t>
  </si>
  <si>
    <t>1-3Q 2015/16</t>
  </si>
  <si>
    <t>1-2Q 2015/16</t>
  </si>
  <si>
    <t>1Q 2015/16</t>
  </si>
  <si>
    <t>1-4Q 2014/15</t>
  </si>
  <si>
    <t>1-3Q 2014/15</t>
  </si>
  <si>
    <t>1-2Q 2014/15</t>
  </si>
  <si>
    <t>1Q 2014/15</t>
  </si>
  <si>
    <t>1-4Q 2013/14</t>
  </si>
  <si>
    <t>1-3Q 2013/14</t>
  </si>
  <si>
    <t>1-2Q 2013/14</t>
  </si>
  <si>
    <t>1Q 2013/14</t>
  </si>
  <si>
    <t>1-4Q 2012/13</t>
  </si>
  <si>
    <t>1-3Q 2012/13</t>
  </si>
  <si>
    <t>1-2Q 2012/13</t>
  </si>
  <si>
    <t>1Q 2012/13</t>
  </si>
  <si>
    <t>4Q 2020/21</t>
  </si>
  <si>
    <t>3Q 2020/21</t>
  </si>
  <si>
    <t>2Q 2020/21</t>
  </si>
  <si>
    <t>4Q 2019/20</t>
  </si>
  <si>
    <t>3Q 2019/20</t>
  </si>
  <si>
    <t>2Q 2019/20</t>
  </si>
  <si>
    <t>4Q 2018/19</t>
  </si>
  <si>
    <t>3Q 2018/19</t>
  </si>
  <si>
    <t>2Q 2018/19</t>
  </si>
  <si>
    <t>4Q 2017/18</t>
  </si>
  <si>
    <t>3Q 2017/18</t>
  </si>
  <si>
    <t>2Q 2017/18</t>
  </si>
  <si>
    <t>4Q 2016/17</t>
  </si>
  <si>
    <t>3Q 2016/17</t>
  </si>
  <si>
    <t>2Q 2016/17</t>
  </si>
  <si>
    <t>4Q 2015/16</t>
  </si>
  <si>
    <t>3Q 2015/16</t>
  </si>
  <si>
    <t>2Q 2015/16</t>
  </si>
  <si>
    <t>4Q 2014/15</t>
  </si>
  <si>
    <t>3Q 2014/15</t>
  </si>
  <si>
    <t>2Q 2014/15</t>
  </si>
  <si>
    <t>4Q 2013/14</t>
  </si>
  <si>
    <t>3Q 2013/14</t>
  </si>
  <si>
    <t>2Q 2013/14</t>
  </si>
  <si>
    <t>4Q 2012/13</t>
  </si>
  <si>
    <t>3Q 2012/13</t>
  </si>
  <si>
    <t>2Q 2012/13</t>
  </si>
  <si>
    <t>Sales revenues</t>
  </si>
  <si>
    <t>Consumption of materials and energy</t>
  </si>
  <si>
    <t>External services</t>
  </si>
  <si>
    <t>Taxes and charges</t>
  </si>
  <si>
    <t>Other costs by type</t>
  </si>
  <si>
    <t>Value of goods and materials sold</t>
  </si>
  <si>
    <t>Other operating expenses</t>
  </si>
  <si>
    <t>Other operating revenues</t>
  </si>
  <si>
    <t>Profit (loss) on operating activities</t>
  </si>
  <si>
    <t>Financial revenues</t>
  </si>
  <si>
    <t>Financial expenses</t>
  </si>
  <si>
    <t>Employee benefits expense</t>
  </si>
  <si>
    <t>Profit (loss) before taxation</t>
  </si>
  <si>
    <t>Income tax</t>
  </si>
  <si>
    <t>Profit (loss) from continuing operations</t>
  </si>
  <si>
    <t>Profit (loss) from discontinued operations</t>
  </si>
  <si>
    <t>Net profit (loss)</t>
  </si>
  <si>
    <t>Other comprehensive income after tax</t>
  </si>
  <si>
    <t>Total comprehensive income</t>
  </si>
  <si>
    <t>ASSETS</t>
  </si>
  <si>
    <t xml:space="preserve"> - w tym od jednostek powiązanych</t>
  </si>
  <si>
    <t xml:space="preserve"> - from related parties</t>
  </si>
  <si>
    <t>TOTAL ASSETS</t>
  </si>
  <si>
    <t>A. FIXED ASSETS</t>
  </si>
  <si>
    <t>1. Intangible assets</t>
  </si>
  <si>
    <t>2. Goodwill</t>
  </si>
  <si>
    <t>3. Tangible fixed assets</t>
  </si>
  <si>
    <t>4. Trade and other long-term receivables</t>
  </si>
  <si>
    <t>5. Other long-term financial assets</t>
  </si>
  <si>
    <t>6. Deferred income tax assets</t>
  </si>
  <si>
    <t>B. CURRENT ASSETS</t>
  </si>
  <si>
    <t>1. Current inventory</t>
  </si>
  <si>
    <t>2. Trade and other short-term receivables</t>
  </si>
  <si>
    <t>3. Other short-term financial assets</t>
  </si>
  <si>
    <t>4. Cash and cash equivalents</t>
  </si>
  <si>
    <t>C. Current assets excluding non-current assets held for sale</t>
  </si>
  <si>
    <t>D. Non-current assets classified as held for sale</t>
  </si>
  <si>
    <t>LIABILITIES</t>
  </si>
  <si>
    <t>TOTAL LIABILITIES</t>
  </si>
  <si>
    <t>1. Credits and loans</t>
  </si>
  <si>
    <t xml:space="preserve"> - towards related parties</t>
  </si>
  <si>
    <t>A. EQUITY</t>
  </si>
  <si>
    <t>1. Issued share capital</t>
  </si>
  <si>
    <t>2. Excess of issue price over nominal value of shares</t>
  </si>
  <si>
    <t>3. Retained earnings</t>
  </si>
  <si>
    <t>4. Equity attributable to owners of the parent</t>
  </si>
  <si>
    <t>5. Non-controlling interest</t>
  </si>
  <si>
    <t>B. LIABILITIES</t>
  </si>
  <si>
    <t>I. Long-term liabilities</t>
  </si>
  <si>
    <t>2. Lease liabilities</t>
  </si>
  <si>
    <t>3. Trade and other payables</t>
  </si>
  <si>
    <t>4. Provision for deferred income tax</t>
  </si>
  <si>
    <t>5. Provision for retirement and similar benefits</t>
  </si>
  <si>
    <t>6. Other provisions</t>
  </si>
  <si>
    <t>II. Short-term liabilities</t>
  </si>
  <si>
    <t>3. Other financial liabilities</t>
  </si>
  <si>
    <t>4. Trade and other payables</t>
  </si>
  <si>
    <t>5. Current tax liabilities, short-term</t>
  </si>
  <si>
    <t>6. Current provisions for employee benefits</t>
  </si>
  <si>
    <t>7. Other current provisions</t>
  </si>
  <si>
    <t>C. Short-term liabilities excluding liabilities classified as held for sale</t>
  </si>
  <si>
    <t>D. Liabilities included in groups classified as held for sale</t>
  </si>
  <si>
    <t>A.  Cash flows from operating activities</t>
  </si>
  <si>
    <t>Total adjustments</t>
  </si>
  <si>
    <t>Amortisation and depreciation</t>
  </si>
  <si>
    <t>Interest income</t>
  </si>
  <si>
    <t>Interest expense</t>
  </si>
  <si>
    <t>Dividend income</t>
  </si>
  <si>
    <t>Profit (loss) on investment activities</t>
  </si>
  <si>
    <t>Change in provisions</t>
  </si>
  <si>
    <t>Change in inventory</t>
  </si>
  <si>
    <t>Change in trade and other receivables</t>
  </si>
  <si>
    <t>Change in trade and other payables</t>
  </si>
  <si>
    <t>Income tax expense</t>
  </si>
  <si>
    <t>Cash flows from operations</t>
  </si>
  <si>
    <t>Net cash flows from operating activities</t>
  </si>
  <si>
    <t>B. Cash flows from investment activities</t>
  </si>
  <si>
    <t>Disposal of intangible and tangible fixed assets</t>
  </si>
  <si>
    <t>Purchase of intangible assets and tangible fixed assets</t>
  </si>
  <si>
    <t>Other inflows (outflows) from investment activities</t>
  </si>
  <si>
    <t>Net cash flows from investment activities</t>
  </si>
  <si>
    <t>C.  Cash flows from financial activities</t>
  </si>
  <si>
    <t>Credits and loans</t>
  </si>
  <si>
    <t>Dividends</t>
  </si>
  <si>
    <t>Repayment of credits and loans</t>
  </si>
  <si>
    <t>Payment of liabilities arising from financial leases</t>
  </si>
  <si>
    <t>Interest</t>
  </si>
  <si>
    <t>Other inflows (outflows) from financial activities</t>
  </si>
  <si>
    <t>Net cash flows from financial activities</t>
  </si>
  <si>
    <t xml:space="preserve">D.  Cash flow before exchange differences (A+/-B+/-C) </t>
  </si>
  <si>
    <t>Change in cash due to exchange differences</t>
  </si>
  <si>
    <t>Total net cash flows</t>
  </si>
  <si>
    <t>E.  Cash opening balance</t>
  </si>
  <si>
    <t>F.  Closing balance of cash (F+E), including:</t>
  </si>
  <si>
    <t xml:space="preserve"> - of limited disposability</t>
  </si>
  <si>
    <t>ri@grodno.pl</t>
  </si>
  <si>
    <t>Sprawozdanie z całkowitych dochodów</t>
  </si>
  <si>
    <t xml:space="preserve">Rok obrotowy GRODNO S.A. obejmuje okres od 1 kwietnia do 31 marca. </t>
  </si>
  <si>
    <t>Statement of comprehensive income</t>
  </si>
  <si>
    <t>The financial year of GRODNO S.A. covers the period from 1 April to 31 March.</t>
  </si>
  <si>
    <t>Sprawozdanie z sytuacji finansowej</t>
  </si>
  <si>
    <t>Statement of financial position</t>
  </si>
  <si>
    <t>Sprawozdanie z przepływów pienięznych</t>
  </si>
  <si>
    <t>The Databook contains consolidated data in PLN (Polish zloty).</t>
  </si>
  <si>
    <t>średni stan zapasów bieżących</t>
  </si>
  <si>
    <t>average current inventory</t>
  </si>
  <si>
    <t>average trade receivables</t>
  </si>
  <si>
    <t>średni stan należności z tytułu dostaw i usług</t>
  </si>
  <si>
    <t>średni stan zobowiązań z tytułu dostaw i uslug</t>
  </si>
  <si>
    <t>average trade payables</t>
  </si>
  <si>
    <t>Selected financial indicators</t>
  </si>
  <si>
    <t>Wybrane wskaźniki finansowe</t>
  </si>
  <si>
    <t>Wskaźnik rentowności operacyjnej</t>
  </si>
  <si>
    <t>Wskaźnik rentowności EBITDA</t>
  </si>
  <si>
    <t>Wskaźnik rentowności netto</t>
  </si>
  <si>
    <t>Wskaźnik płynności bieżącej</t>
  </si>
  <si>
    <t>Wskaźnik płynności szybkiej</t>
  </si>
  <si>
    <t>Wskaźnik zadłużenia</t>
  </si>
  <si>
    <t>Wskaźnik zadłużenia kapitałów własnych</t>
  </si>
  <si>
    <t>Wskaźnik zadłużenia długoterminowego</t>
  </si>
  <si>
    <t>Wskaźnik pokrycia aktywów trwałych kapitałami stałymi</t>
  </si>
  <si>
    <t>Wskaźnik rentowności netto = zysk (strata) netto / przychody netto ze sprzedaży w danym okresie x 100%</t>
  </si>
  <si>
    <t>Wskaźnik płynności bieżącej = aktywa obrotowe / zobowiązania krótkoterminowe</t>
  </si>
  <si>
    <t>Wskaźnik zadłużenia = zobowiązania / aktywa</t>
  </si>
  <si>
    <t>Wskaźnik zadłużenia kapitałów własnych = zobowiązania / kapitały własne</t>
  </si>
  <si>
    <t>Wskaźnik zadłużenia długoterminowego = zobowiązania długoterminowe / kapitały własne</t>
  </si>
  <si>
    <t>Wskaźnik pokrycia aktywów trwałych kapitałami stałymi = (kapitały własne + zobowiązania długoterminowe) / aktywa trwałe</t>
  </si>
  <si>
    <t>Cykl konwersji gotówki = wskaźnik rotacji zapasów + wskaźnik rotacji należności - wskaźnik rotacji zobowiązań z tytułu dostaw i usług</t>
  </si>
  <si>
    <t>Definicje</t>
  </si>
  <si>
    <t>Definitions</t>
  </si>
  <si>
    <t>Wskaźnik rentowności aktywów (ROA)</t>
  </si>
  <si>
    <t xml:space="preserve">*średni stan liczony jako: (stan na początek okresu + stan na koniec okresu) / 2 </t>
  </si>
  <si>
    <t xml:space="preserve">Wskaźnik płynności szybkiej = (aktywa obrotowe - zapasy ) / zobowiązania krótkoterminowe </t>
  </si>
  <si>
    <t>Operating margin</t>
  </si>
  <si>
    <t>Net profit margin</t>
  </si>
  <si>
    <t>Current Ratio</t>
  </si>
  <si>
    <t>Quick ratio</t>
  </si>
  <si>
    <t>Debt ratio</t>
  </si>
  <si>
    <t>Debt to equity ratio</t>
  </si>
  <si>
    <t>Long-term debt to equity ratio</t>
  </si>
  <si>
    <t>Fixed assets to fixed capital ratio</t>
  </si>
  <si>
    <t>Receivables turnover ratio (in days)</t>
  </si>
  <si>
    <t>Inventory turnover ratio (in days)</t>
  </si>
  <si>
    <t>Cash conversion cycle (in days)</t>
  </si>
  <si>
    <t>Operating margin = profit (loss) from operating activities / net sales revenues in a given period x 100%</t>
  </si>
  <si>
    <t>EBITDA margin</t>
  </si>
  <si>
    <t>Net profit margin = net profit (loss) / net revenue from sales in a given period x 100%</t>
  </si>
  <si>
    <t>ROA = net profit / assets</t>
  </si>
  <si>
    <t>Current Ratio = current assets / short-term liabilities</t>
  </si>
  <si>
    <t xml:space="preserve">Quick ratio = (current assets - inventories ) / short-term liabilities </t>
  </si>
  <si>
    <t>Debt ratio = liabilities / assets</t>
  </si>
  <si>
    <t>Debt to equity ratio = liabilities / equity</t>
  </si>
  <si>
    <t>Long-term debt to equity ratio = long-term liabilities / equity</t>
  </si>
  <si>
    <t>Fixed assets to fixed capital ratio = (equity + long-term liabilities) / fixed assets</t>
  </si>
  <si>
    <t>Receivables turnover ratio (in days) = (average trade receivables * / revenue for the last four quarters) x 360</t>
  </si>
  <si>
    <t>Wskaźnik rotacji należności = (średni stan należności z tytułu dostaw i usług * / przychody za ostatnie cztery kwartały) x 360</t>
  </si>
  <si>
    <t>Wskaźnik rotacji zobowiązań z tytułu dostaw i usług = (średni stan zobowiązań z tytułu dostaw i usług*/ przychody za ostatnie cztery kwartały) x 360</t>
  </si>
  <si>
    <t>Trade payables turnover ratio (in days)</t>
  </si>
  <si>
    <t>Cash conversion cycle (in days) = inventory turnover ratio + receivables turnover ratio - trade payables turnover ratio</t>
  </si>
  <si>
    <t>Trade payables turnover ratio (in days) = (average trade payables* / revenue for the last four quarters) x 360</t>
  </si>
  <si>
    <t>Inventory turnover ratio (in days) = (average current inventory* / revenue for the last four quarters) x 360</t>
  </si>
  <si>
    <t xml:space="preserve">* average stock calculated as: (balance at beginning of period + balance at end of period) / 2 </t>
  </si>
  <si>
    <t>Wskaźnik rentowności operacyjnej = zysk (strata) z działalności operacyjnej / przychody netto ze sprzedaży w danym okresie x 100%</t>
  </si>
  <si>
    <t>Wskaźnik rentowności EBITDA = (zysk (strata) z działalności operacyjnej + amortyzacja) / przychody netto ze sprzedaży w danym okresie x 100%</t>
  </si>
  <si>
    <t>EBITDA margin = (profit (loss) on operating activities + amortisation and depreciation) / net sales revenues in given period x 100%</t>
  </si>
  <si>
    <t>Wskaźnik rotacji zapasów = (średni stan zapasów* / przychody za ostatnie cztery kwartały) x 360</t>
  </si>
  <si>
    <t>Spółka konsoliduje dane finansowe począwszy od 4Q 2016/17. Dane za okresy wcześniejsze sa danymi jednostkowymi GRODNO S.A.</t>
  </si>
  <si>
    <t>The Company consolidates financial data starting from 4Q 2016/17. Data for earlier periods are individual data of GRODNO S.A.</t>
  </si>
  <si>
    <t>1Q 2021/22</t>
  </si>
  <si>
    <t>1-2Q 2021/22</t>
  </si>
  <si>
    <t>2Q 2021/22</t>
  </si>
  <si>
    <t>Dane skonsolidowane, PLN.</t>
  </si>
  <si>
    <t>GRODNO S.A. konsoliduje dane finansowe począwszy od 4Q 2016/17.</t>
  </si>
  <si>
    <t>Rok obrotowy GRODNO S.A. obejmuje okres od 1 kwietnia do 31 marca.</t>
  </si>
  <si>
    <t>GRODNO S.A.consolidates financial data from 4Q 2016/17 onwards.</t>
  </si>
  <si>
    <t>Financial year of GRODNO S.A. covers the period from 1 April to 31 March.</t>
  </si>
  <si>
    <t>Consolidated data, PLN (Polish zloty).</t>
  </si>
  <si>
    <t>1-3Q 2021/22</t>
  </si>
  <si>
    <t>3Q 2021/22</t>
  </si>
  <si>
    <t>1-4Q 2021/22</t>
  </si>
  <si>
    <t>4Q 2021/22</t>
  </si>
  <si>
    <t>1Q 2022/23</t>
  </si>
  <si>
    <t>Wskaźnik rentowności aktywów (ROA) = zysk netto za ostatnie cztery kwartały / aktywa x 100%</t>
  </si>
  <si>
    <t>1-2Q 2022/23</t>
  </si>
  <si>
    <t>2Q 2022/23</t>
  </si>
  <si>
    <t>1-3Q 2022/23</t>
  </si>
  <si>
    <t>3Q 2022/23</t>
  </si>
  <si>
    <t>1-4Q 2022/23</t>
  </si>
  <si>
    <t>4Q 2022/23</t>
  </si>
  <si>
    <t>1Q 2023/24</t>
  </si>
  <si>
    <t>1-2Q 2023/24</t>
  </si>
  <si>
    <t>2Q 2023/24</t>
  </si>
  <si>
    <t>1-3Q 2023/24</t>
  </si>
  <si>
    <t>3Q 2023/24</t>
  </si>
  <si>
    <t>4Q 2023/24</t>
  </si>
  <si>
    <t>Różnice kursowe z przeliczenia</t>
  </si>
  <si>
    <t>Exchange differences from conversion</t>
  </si>
  <si>
    <t>1-4Q 2023/24</t>
  </si>
  <si>
    <t>1Q 2024/25</t>
  </si>
  <si>
    <t>05-126 Nieporęt</t>
  </si>
  <si>
    <t>ul.Kwiatowa 14, Michałów-Grabina</t>
  </si>
  <si>
    <t>Niniejszy plik został przygotowany wyłącznie w celach informacyjnych. Oficjalnym źródłem danych finansowych GRODNO S.A. są raporty okresowe.</t>
  </si>
  <si>
    <t>This file has been prepared for information purposes only. The official source of financial data of GRODNO S.A. are periodic reports.</t>
  </si>
  <si>
    <t xml:space="preserve">Databook zawiera dane skonsolidowane w PLN. </t>
  </si>
  <si>
    <t>1-2Q 2024/25</t>
  </si>
  <si>
    <t>2Q 2024/25</t>
  </si>
  <si>
    <t>1-3Q 2024/25</t>
  </si>
  <si>
    <t>3Q 2024/25</t>
  </si>
  <si>
    <t>1-4Q 2024/25</t>
  </si>
  <si>
    <t>4Q 2024/25</t>
  </si>
  <si>
    <t xml:space="preserve">                      -  </t>
  </si>
  <si>
    <t>1Q 2025/26</t>
  </si>
  <si>
    <t>1-2Q 2025/26</t>
  </si>
  <si>
    <t>2Q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</si>
</sst>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8"/>
      <color theme="0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8"/>
      <color theme="1" tint="0.499984740745262"/>
      <name val="Arial"/>
      <family val="2"/>
      <charset val="238"/>
    </font>
    <font>
      <b/>
      <i/>
      <sz val="8"/>
      <color theme="1" tint="0.499984740745262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u/>
      <sz val="8"/>
      <color rgb="FF8D8DFF"/>
      <name val="Arial"/>
      <family val="2"/>
      <charset val="238"/>
    </font>
    <font>
      <u/>
      <sz val="8"/>
      <color rgb="FF4948FF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D173A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D173A"/>
      </right>
      <top/>
      <bottom/>
      <diagonal/>
    </border>
    <border>
      <left style="thin">
        <color rgb="FF0D173A"/>
      </left>
      <right/>
      <top style="thin">
        <color rgb="FF0D173A"/>
      </top>
      <bottom/>
      <diagonal/>
    </border>
    <border>
      <left/>
      <right style="thin">
        <color rgb="FF0D173A"/>
      </right>
      <top style="thin">
        <color rgb="FF0D173A"/>
      </top>
      <bottom/>
      <diagonal/>
    </border>
    <border>
      <left/>
      <right/>
      <top style="thin">
        <color rgb="FF0D173A"/>
      </top>
      <bottom/>
      <diagonal/>
    </border>
    <border>
      <left/>
      <right style="thin">
        <color rgb="FF0D173A"/>
      </right>
      <top/>
      <bottom style="thin">
        <color rgb="FF0D173A"/>
      </bottom>
      <diagonal/>
    </border>
    <border>
      <left/>
      <right/>
      <top/>
      <bottom style="thin">
        <color rgb="FF0D173A"/>
      </bottom>
      <diagonal/>
    </border>
    <border>
      <left style="thin">
        <color rgb="FF0D173A"/>
      </left>
      <right/>
      <top/>
      <bottom/>
      <diagonal/>
    </border>
    <border>
      <left style="thin">
        <color rgb="FF0D173A"/>
      </left>
      <right/>
      <top/>
      <bottom style="thin">
        <color rgb="FF0D173A"/>
      </bottom>
      <diagonal/>
    </border>
    <border>
      <left/>
      <right style="thin">
        <color indexed="64"/>
      </right>
      <top style="thin">
        <color rgb="FF0D173A"/>
      </top>
      <bottom/>
      <diagonal/>
    </border>
    <border>
      <left/>
      <right style="thin">
        <color indexed="64"/>
      </right>
      <top/>
      <bottom style="thin">
        <color rgb="FF0D173A"/>
      </bottom>
      <diagonal/>
    </border>
    <border>
      <left/>
      <right style="thin">
        <color rgb="FF0D173A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2" applyFont="1"/>
    <xf numFmtId="9" fontId="2" fillId="0" borderId="0" xfId="4" applyFont="1"/>
    <xf numFmtId="4" fontId="3" fillId="0" borderId="0" xfId="2" applyNumberFormat="1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wrapText="1"/>
    </xf>
    <xf numFmtId="0" fontId="3" fillId="0" borderId="0" xfId="0" applyFont="1"/>
    <xf numFmtId="4" fontId="2" fillId="0" borderId="0" xfId="2" applyNumberFormat="1" applyFont="1"/>
    <xf numFmtId="3" fontId="2" fillId="0" borderId="0" xfId="4" applyNumberFormat="1" applyFont="1"/>
    <xf numFmtId="3" fontId="2" fillId="0" borderId="0" xfId="2" applyNumberFormat="1" applyFont="1"/>
    <xf numFmtId="0" fontId="2" fillId="0" borderId="0" xfId="3" applyFont="1" applyAlignment="1">
      <alignment wrapText="1"/>
    </xf>
    <xf numFmtId="0" fontId="2" fillId="0" borderId="0" xfId="0" applyFont="1"/>
    <xf numFmtId="4" fontId="2" fillId="0" borderId="0" xfId="0" applyNumberFormat="1" applyFont="1"/>
    <xf numFmtId="4" fontId="2" fillId="0" borderId="0" xfId="2" applyNumberFormat="1" applyFont="1" applyAlignment="1">
      <alignment horizontal="right"/>
    </xf>
    <xf numFmtId="4" fontId="3" fillId="0" borderId="3" xfId="2" applyNumberFormat="1" applyFont="1" applyBorder="1" applyAlignment="1">
      <alignment horizontal="right"/>
    </xf>
    <xf numFmtId="4" fontId="2" fillId="0" borderId="3" xfId="2" applyNumberFormat="1" applyFont="1" applyBorder="1" applyAlignment="1">
      <alignment horizontal="right"/>
    </xf>
    <xf numFmtId="4" fontId="3" fillId="0" borderId="1" xfId="2" applyNumberFormat="1" applyFont="1" applyBorder="1" applyAlignment="1">
      <alignment horizontal="right"/>
    </xf>
    <xf numFmtId="4" fontId="2" fillId="0" borderId="1" xfId="2" applyNumberFormat="1" applyFont="1" applyBorder="1" applyAlignment="1">
      <alignment horizontal="right"/>
    </xf>
    <xf numFmtId="0" fontId="2" fillId="0" borderId="3" xfId="0" applyFont="1" applyBorder="1"/>
    <xf numFmtId="0" fontId="2" fillId="0" borderId="0" xfId="3" applyFont="1"/>
    <xf numFmtId="0" fontId="3" fillId="0" borderId="0" xfId="3" applyFont="1"/>
    <xf numFmtId="4" fontId="3" fillId="0" borderId="0" xfId="3" applyNumberFormat="1" applyFont="1"/>
    <xf numFmtId="4" fontId="2" fillId="0" borderId="0" xfId="3" applyNumberFormat="1" applyFont="1"/>
    <xf numFmtId="10" fontId="2" fillId="0" borderId="0" xfId="0" applyNumberFormat="1" applyFont="1"/>
    <xf numFmtId="4" fontId="3" fillId="0" borderId="0" xfId="0" applyNumberFormat="1" applyFont="1"/>
    <xf numFmtId="4" fontId="3" fillId="0" borderId="3" xfId="3" applyNumberFormat="1" applyFont="1" applyBorder="1"/>
    <xf numFmtId="4" fontId="2" fillId="0" borderId="3" xfId="3" applyNumberFormat="1" applyFont="1" applyBorder="1"/>
    <xf numFmtId="0" fontId="9" fillId="2" borderId="4" xfId="3" applyFont="1" applyFill="1" applyBorder="1" applyAlignment="1">
      <alignment horizontal="left" vertical="center" wrapText="1"/>
    </xf>
    <xf numFmtId="14" fontId="9" fillId="2" borderId="5" xfId="3" applyNumberFormat="1" applyFont="1" applyFill="1" applyBorder="1" applyAlignment="1">
      <alignment horizontal="right" vertical="center" wrapText="1"/>
    </xf>
    <xf numFmtId="14" fontId="9" fillId="2" borderId="6" xfId="3" applyNumberFormat="1" applyFont="1" applyFill="1" applyBorder="1" applyAlignment="1">
      <alignment horizontal="right" vertical="center" wrapText="1"/>
    </xf>
    <xf numFmtId="4" fontId="3" fillId="0" borderId="7" xfId="3" applyNumberFormat="1" applyFont="1" applyBorder="1" applyAlignment="1">
      <alignment horizontal="right"/>
    </xf>
    <xf numFmtId="4" fontId="3" fillId="0" borderId="8" xfId="3" applyNumberFormat="1" applyFont="1" applyBorder="1" applyAlignment="1">
      <alignment horizontal="right"/>
    </xf>
    <xf numFmtId="4" fontId="3" fillId="0" borderId="8" xfId="3" applyNumberFormat="1" applyFont="1" applyBorder="1"/>
    <xf numFmtId="4" fontId="3" fillId="0" borderId="7" xfId="3" applyNumberFormat="1" applyFont="1" applyBorder="1"/>
    <xf numFmtId="0" fontId="3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left" vertical="top" wrapText="1" indent="3"/>
    </xf>
    <xf numFmtId="4" fontId="5" fillId="0" borderId="0" xfId="0" applyNumberFormat="1" applyFont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4" fontId="4" fillId="0" borderId="9" xfId="0" applyNumberFormat="1" applyFont="1" applyBorder="1" applyAlignment="1">
      <alignment horizontal="left" vertical="top" wrapText="1" indent="1"/>
    </xf>
    <xf numFmtId="4" fontId="5" fillId="0" borderId="9" xfId="0" applyNumberFormat="1" applyFont="1" applyBorder="1" applyAlignment="1">
      <alignment horizontal="left" vertical="top" wrapText="1" indent="3"/>
    </xf>
    <xf numFmtId="4" fontId="5" fillId="0" borderId="10" xfId="0" applyNumberFormat="1" applyFont="1" applyBorder="1" applyAlignment="1">
      <alignment horizontal="left" vertical="top" wrapText="1" indent="3"/>
    </xf>
    <xf numFmtId="4" fontId="5" fillId="0" borderId="7" xfId="0" applyNumberFormat="1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7" xfId="0" applyNumberFormat="1" applyFont="1" applyBorder="1" applyAlignment="1">
      <alignment vertical="top" wrapText="1"/>
    </xf>
    <xf numFmtId="4" fontId="5" fillId="0" borderId="8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top" wrapText="1"/>
    </xf>
    <xf numFmtId="0" fontId="10" fillId="0" borderId="0" xfId="2" applyFont="1"/>
    <xf numFmtId="0" fontId="11" fillId="0" borderId="0" xfId="2" applyFont="1"/>
    <xf numFmtId="0" fontId="10" fillId="0" borderId="0" xfId="0" applyFont="1"/>
    <xf numFmtId="4" fontId="2" fillId="0" borderId="0" xfId="3" applyNumberFormat="1" applyFont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11" fillId="0" borderId="6" xfId="0" applyNumberFormat="1" applyFont="1" applyBorder="1" applyAlignment="1">
      <alignment vertical="top" wrapText="1"/>
    </xf>
    <xf numFmtId="4" fontId="12" fillId="0" borderId="0" xfId="0" applyNumberFormat="1" applyFont="1" applyAlignment="1">
      <alignment horizontal="left" vertical="top" wrapText="1" indent="1"/>
    </xf>
    <xf numFmtId="4" fontId="13" fillId="0" borderId="0" xfId="0" applyNumberFormat="1" applyFont="1" applyAlignment="1">
      <alignment horizontal="left" vertical="top" wrapText="1" indent="3"/>
    </xf>
    <xf numFmtId="4" fontId="11" fillId="0" borderId="0" xfId="0" applyNumberFormat="1" applyFont="1" applyAlignment="1">
      <alignment vertical="top" wrapText="1"/>
    </xf>
    <xf numFmtId="4" fontId="13" fillId="0" borderId="8" xfId="0" applyNumberFormat="1" applyFont="1" applyBorder="1" applyAlignment="1">
      <alignment horizontal="left" vertical="top" wrapText="1" indent="3"/>
    </xf>
    <xf numFmtId="0" fontId="14" fillId="0" borderId="0" xfId="1" applyFont="1" applyFill="1"/>
    <xf numFmtId="0" fontId="15" fillId="0" borderId="0" xfId="1" applyFont="1" applyFill="1"/>
    <xf numFmtId="0" fontId="2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10" fillId="0" borderId="0" xfId="2" applyFont="1" applyAlignment="1">
      <alignment vertical="top" wrapText="1"/>
    </xf>
    <xf numFmtId="0" fontId="10" fillId="0" borderId="0" xfId="0" applyFont="1" applyAlignment="1">
      <alignment wrapText="1"/>
    </xf>
    <xf numFmtId="0" fontId="3" fillId="2" borderId="4" xfId="2" applyFont="1" applyFill="1" applyBorder="1" applyAlignment="1">
      <alignment horizontal="right" vertical="center" wrapText="1"/>
    </xf>
    <xf numFmtId="0" fontId="3" fillId="2" borderId="6" xfId="2" applyFont="1" applyFill="1" applyBorder="1" applyAlignment="1">
      <alignment horizontal="right" vertical="center" wrapText="1"/>
    </xf>
    <xf numFmtId="0" fontId="9" fillId="2" borderId="5" xfId="2" applyFont="1" applyFill="1" applyBorder="1" applyAlignment="1">
      <alignment horizontal="right" vertical="center" wrapText="1"/>
    </xf>
    <xf numFmtId="0" fontId="9" fillId="2" borderId="6" xfId="2" applyFont="1" applyFill="1" applyBorder="1" applyAlignment="1">
      <alignment horizontal="right" vertical="center" wrapText="1"/>
    </xf>
    <xf numFmtId="0" fontId="9" fillId="2" borderId="11" xfId="2" applyFont="1" applyFill="1" applyBorder="1" applyAlignment="1">
      <alignment horizontal="right" vertical="center" wrapText="1"/>
    </xf>
    <xf numFmtId="4" fontId="3" fillId="0" borderId="7" xfId="2" applyNumberFormat="1" applyFont="1" applyBorder="1" applyAlignment="1">
      <alignment horizontal="right"/>
    </xf>
    <xf numFmtId="4" fontId="3" fillId="0" borderId="8" xfId="2" applyNumberFormat="1" applyFont="1" applyBorder="1" applyAlignment="1">
      <alignment horizontal="right"/>
    </xf>
    <xf numFmtId="4" fontId="3" fillId="0" borderId="12" xfId="2" applyNumberFormat="1" applyFont="1" applyBorder="1" applyAlignment="1">
      <alignment horizontal="right"/>
    </xf>
    <xf numFmtId="0" fontId="3" fillId="2" borderId="4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4" fontId="3" fillId="0" borderId="7" xfId="0" applyNumberFormat="1" applyFont="1" applyBorder="1"/>
    <xf numFmtId="4" fontId="3" fillId="0" borderId="8" xfId="0" applyNumberFormat="1" applyFont="1" applyBorder="1"/>
    <xf numFmtId="4" fontId="2" fillId="0" borderId="0" xfId="3" applyNumberFormat="1" applyFont="1" applyAlignment="1">
      <alignment wrapText="1"/>
    </xf>
    <xf numFmtId="10" fontId="2" fillId="0" borderId="3" xfId="2" applyNumberFormat="1" applyFont="1" applyBorder="1" applyAlignment="1">
      <alignment horizontal="right"/>
    </xf>
    <xf numFmtId="3" fontId="2" fillId="0" borderId="3" xfId="2" applyNumberFormat="1" applyFont="1" applyBorder="1" applyAlignment="1">
      <alignment horizontal="right"/>
    </xf>
    <xf numFmtId="3" fontId="2" fillId="0" borderId="7" xfId="2" applyNumberFormat="1" applyFont="1" applyBorder="1" applyAlignment="1">
      <alignment horizontal="right"/>
    </xf>
    <xf numFmtId="10" fontId="2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3" fontId="2" fillId="0" borderId="8" xfId="2" applyNumberFormat="1" applyFont="1" applyBorder="1" applyAlignment="1">
      <alignment horizontal="right"/>
    </xf>
    <xf numFmtId="0" fontId="11" fillId="0" borderId="0" xfId="0" applyFont="1"/>
    <xf numFmtId="0" fontId="3" fillId="0" borderId="9" xfId="2" applyFont="1" applyBorder="1"/>
    <xf numFmtId="0" fontId="2" fillId="0" borderId="9" xfId="2" applyFont="1" applyBorder="1"/>
    <xf numFmtId="0" fontId="3" fillId="0" borderId="10" xfId="2" applyFont="1" applyBorder="1"/>
    <xf numFmtId="4" fontId="10" fillId="0" borderId="0" xfId="2" applyNumberFormat="1" applyFont="1"/>
    <xf numFmtId="0" fontId="11" fillId="0" borderId="8" xfId="2" applyFont="1" applyBorder="1"/>
    <xf numFmtId="0" fontId="2" fillId="0" borderId="9" xfId="0" applyFont="1" applyBorder="1"/>
    <xf numFmtId="0" fontId="3" fillId="0" borderId="9" xfId="3" applyFont="1" applyBorder="1"/>
    <xf numFmtId="0" fontId="2" fillId="0" borderId="9" xfId="3" applyFont="1" applyBorder="1"/>
    <xf numFmtId="0" fontId="3" fillId="0" borderId="10" xfId="3" applyFont="1" applyBorder="1"/>
    <xf numFmtId="0" fontId="11" fillId="0" borderId="0" xfId="3" applyFont="1"/>
    <xf numFmtId="0" fontId="10" fillId="0" borderId="0" xfId="3" applyFont="1"/>
    <xf numFmtId="0" fontId="11" fillId="0" borderId="8" xfId="3" applyFont="1" applyBorder="1"/>
    <xf numFmtId="0" fontId="10" fillId="0" borderId="8" xfId="2" applyFont="1" applyBorder="1"/>
    <xf numFmtId="0" fontId="2" fillId="0" borderId="10" xfId="2" applyFont="1" applyBorder="1"/>
    <xf numFmtId="14" fontId="9" fillId="2" borderId="6" xfId="0" applyNumberFormat="1" applyFont="1" applyFill="1" applyBorder="1" applyAlignment="1">
      <alignment horizontal="right" vertical="top" wrapText="1"/>
    </xf>
    <xf numFmtId="14" fontId="9" fillId="2" borderId="5" xfId="0" applyNumberFormat="1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right" vertical="top" wrapText="1"/>
    </xf>
    <xf numFmtId="3" fontId="2" fillId="0" borderId="0" xfId="0" applyNumberFormat="1" applyFont="1"/>
    <xf numFmtId="14" fontId="9" fillId="2" borderId="4" xfId="3" applyNumberFormat="1" applyFont="1" applyFill="1" applyBorder="1" applyAlignment="1">
      <alignment horizontal="right" vertical="center" wrapText="1"/>
    </xf>
    <xf numFmtId="4" fontId="3" fillId="0" borderId="9" xfId="3" applyNumberFormat="1" applyFont="1" applyBorder="1"/>
    <xf numFmtId="4" fontId="2" fillId="0" borderId="9" xfId="3" applyNumberFormat="1" applyFont="1" applyBorder="1"/>
    <xf numFmtId="4" fontId="3" fillId="0" borderId="10" xfId="3" applyNumberFormat="1" applyFont="1" applyBorder="1" applyAlignment="1">
      <alignment horizontal="right"/>
    </xf>
    <xf numFmtId="4" fontId="3" fillId="0" borderId="10" xfId="3" applyNumberFormat="1" applyFont="1" applyBorder="1"/>
    <xf numFmtId="10" fontId="2" fillId="0" borderId="9" xfId="2" applyNumberFormat="1" applyFont="1" applyBorder="1" applyAlignment="1">
      <alignment horizontal="right"/>
    </xf>
    <xf numFmtId="4" fontId="2" fillId="0" borderId="9" xfId="2" applyNumberFormat="1" applyFont="1" applyBorder="1" applyAlignment="1">
      <alignment horizontal="right"/>
    </xf>
    <xf numFmtId="3" fontId="2" fillId="0" borderId="9" xfId="2" applyNumberFormat="1" applyFont="1" applyBorder="1" applyAlignment="1">
      <alignment horizontal="right"/>
    </xf>
    <xf numFmtId="3" fontId="2" fillId="0" borderId="10" xfId="2" applyNumberFormat="1" applyFont="1" applyBorder="1" applyAlignment="1">
      <alignment horizontal="right"/>
    </xf>
    <xf numFmtId="4" fontId="5" fillId="0" borderId="2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0" fontId="11" fillId="0" borderId="2" xfId="2" applyFont="1" applyBorder="1"/>
    <xf numFmtId="164" fontId="2" fillId="0" borderId="0" xfId="0" applyNumberFormat="1" applyFont="1"/>
    <xf numFmtId="4" fontId="3" fillId="0" borderId="9" xfId="2" applyNumberFormat="1" applyFont="1" applyBorder="1" applyAlignment="1">
      <alignment horizontal="right"/>
    </xf>
    <xf numFmtId="4" fontId="3" fillId="0" borderId="10" xfId="2" applyNumberFormat="1" applyFont="1" applyBorder="1" applyAlignment="1">
      <alignment horizontal="right"/>
    </xf>
    <xf numFmtId="4" fontId="3" fillId="0" borderId="10" xfId="0" applyNumberFormat="1" applyFont="1" applyBorder="1"/>
    <xf numFmtId="4" fontId="3" fillId="0" borderId="2" xfId="0" applyNumberFormat="1" applyFont="1" applyBorder="1"/>
    <xf numFmtId="4" fontId="3" fillId="0" borderId="13" xfId="0" applyNumberFormat="1" applyFont="1" applyBorder="1"/>
    <xf numFmtId="4" fontId="3" fillId="0" borderId="3" xfId="0" applyNumberFormat="1" applyFont="1" applyBorder="1"/>
    <xf numFmtId="4" fontId="2" fillId="0" borderId="3" xfId="0" applyNumberFormat="1" applyFont="1" applyBorder="1"/>
    <xf numFmtId="0" fontId="16" fillId="0" borderId="0" xfId="0" applyFont="1"/>
    <xf numFmtId="4" fontId="16" fillId="0" borderId="0" xfId="0" applyNumberFormat="1" applyFont="1" applyAlignment="1">
      <alignment vertical="top" wrapText="1"/>
    </xf>
    <xf numFmtId="10" fontId="17" fillId="0" borderId="0" xfId="2" applyNumberFormat="1" applyFont="1" applyAlignment="1">
      <alignment horizontal="right"/>
    </xf>
    <xf numFmtId="4" fontId="17" fillId="0" borderId="0" xfId="2" applyNumberFormat="1" applyFont="1" applyAlignment="1">
      <alignment horizontal="right"/>
    </xf>
    <xf numFmtId="3" fontId="17" fillId="0" borderId="0" xfId="2" applyNumberFormat="1" applyFont="1" applyAlignment="1">
      <alignment horizontal="right"/>
    </xf>
    <xf numFmtId="3" fontId="17" fillId="0" borderId="8" xfId="2" applyNumberFormat="1" applyFont="1" applyBorder="1" applyAlignment="1">
      <alignment horizontal="right"/>
    </xf>
    <xf numFmtId="4" fontId="18" fillId="0" borderId="0" xfId="2" applyNumberFormat="1" applyFont="1" applyAlignment="1">
      <alignment horizontal="right"/>
    </xf>
    <xf numFmtId="4" fontId="18" fillId="0" borderId="2" xfId="0" applyNumberFormat="1" applyFont="1" applyBorder="1"/>
    <xf numFmtId="4" fontId="18" fillId="0" borderId="0" xfId="0" applyNumberFormat="1" applyFont="1"/>
    <xf numFmtId="4" fontId="17" fillId="0" borderId="0" xfId="0" applyNumberFormat="1" applyFont="1"/>
    <xf numFmtId="0" fontId="17" fillId="0" borderId="0" xfId="0" applyFont="1"/>
    <xf numFmtId="4" fontId="18" fillId="0" borderId="8" xfId="2" applyNumberFormat="1" applyFont="1" applyBorder="1" applyAlignment="1">
      <alignment horizontal="right"/>
    </xf>
    <xf numFmtId="4" fontId="18" fillId="0" borderId="0" xfId="3" applyNumberFormat="1" applyFont="1"/>
    <xf numFmtId="4" fontId="17" fillId="0" borderId="0" xfId="3" applyNumberFormat="1" applyFont="1"/>
    <xf numFmtId="4" fontId="18" fillId="0" borderId="8" xfId="3" applyNumberFormat="1" applyFont="1" applyBorder="1" applyAlignment="1">
      <alignment horizontal="right"/>
    </xf>
    <xf numFmtId="4" fontId="18" fillId="0" borderId="8" xfId="3" applyNumberFormat="1" applyFont="1" applyBorder="1"/>
    <xf numFmtId="4" fontId="19" fillId="0" borderId="0" xfId="0" applyNumberFormat="1" applyFont="1" applyAlignment="1">
      <alignment vertical="top" wrapText="1"/>
    </xf>
    <xf numFmtId="4" fontId="20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20" fillId="0" borderId="8" xfId="0" applyNumberFormat="1" applyFont="1" applyBorder="1" applyAlignment="1">
      <alignment vertical="top" wrapText="1"/>
    </xf>
    <xf numFmtId="4" fontId="20" fillId="0" borderId="2" xfId="0" applyNumberFormat="1" applyFont="1" applyBorder="1" applyAlignment="1">
      <alignment vertical="top" wrapText="1"/>
    </xf>
    <xf numFmtId="4" fontId="18" fillId="0" borderId="3" xfId="2" applyNumberFormat="1" applyFont="1" applyBorder="1" applyAlignment="1">
      <alignment horizontal="right"/>
    </xf>
    <xf numFmtId="4" fontId="17" fillId="0" borderId="3" xfId="2" applyNumberFormat="1" applyFont="1" applyBorder="1" applyAlignment="1">
      <alignment horizontal="right"/>
    </xf>
    <xf numFmtId="4" fontId="18" fillId="0" borderId="3" xfId="0" applyNumberFormat="1" applyFont="1" applyBorder="1"/>
    <xf numFmtId="4" fontId="17" fillId="0" borderId="3" xfId="0" applyNumberFormat="1" applyFont="1" applyBorder="1"/>
    <xf numFmtId="0" fontId="17" fillId="0" borderId="3" xfId="0" applyFont="1" applyBorder="1"/>
    <xf numFmtId="4" fontId="18" fillId="0" borderId="7" xfId="2" applyNumberFormat="1" applyFont="1" applyBorder="1" applyAlignment="1">
      <alignment horizontal="right"/>
    </xf>
    <xf numFmtId="4" fontId="19" fillId="0" borderId="3" xfId="0" applyNumberFormat="1" applyFont="1" applyBorder="1" applyAlignment="1">
      <alignment vertical="top" wrapText="1"/>
    </xf>
    <xf numFmtId="4" fontId="20" fillId="0" borderId="3" xfId="0" applyNumberFormat="1" applyFont="1" applyBorder="1" applyAlignment="1">
      <alignment vertical="top" wrapText="1"/>
    </xf>
    <xf numFmtId="4" fontId="18" fillId="0" borderId="3" xfId="0" applyNumberFormat="1" applyFont="1" applyBorder="1" applyAlignment="1">
      <alignment vertical="top" wrapText="1"/>
    </xf>
    <xf numFmtId="4" fontId="20" fillId="0" borderId="7" xfId="0" applyNumberFormat="1" applyFont="1" applyBorder="1" applyAlignment="1">
      <alignment vertical="top" wrapText="1"/>
    </xf>
    <xf numFmtId="0" fontId="16" fillId="0" borderId="3" xfId="0" applyFont="1" applyBorder="1"/>
    <xf numFmtId="4" fontId="18" fillId="0" borderId="3" xfId="3" applyNumberFormat="1" applyFont="1" applyBorder="1"/>
    <xf numFmtId="4" fontId="17" fillId="0" borderId="3" xfId="3" applyNumberFormat="1" applyFont="1" applyBorder="1"/>
    <xf numFmtId="4" fontId="18" fillId="0" borderId="7" xfId="3" applyNumberFormat="1" applyFont="1" applyBorder="1" applyAlignment="1">
      <alignment horizontal="right"/>
    </xf>
    <xf numFmtId="4" fontId="18" fillId="0" borderId="7" xfId="3" applyNumberFormat="1" applyFont="1" applyBorder="1"/>
    <xf numFmtId="4" fontId="18" fillId="0" borderId="7" xfId="0" applyNumberFormat="1" applyFont="1" applyBorder="1"/>
  </cellXfs>
  <cellStyles count="5">
    <cellStyle name="Hiperłącze" xfId="1" builtinId="8"/>
    <cellStyle name="Normalny" xfId="0" builtinId="0"/>
    <cellStyle name="Normalny_Arkusz1" xfId="2" xr:uid="{E421D2E7-FCC6-4043-8CAD-ADCF7FE48CF1}"/>
    <cellStyle name="Normalny_BL" xfId="3" xr:uid="{33894FD4-EFCF-4DFD-BF51-3114C175D9CA}"/>
    <cellStyle name="Procentowy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47625</xdr:rowOff>
    </xdr:from>
    <xdr:to>
      <xdr:col>1</xdr:col>
      <xdr:colOff>1876425</xdr:colOff>
      <xdr:row>4</xdr:row>
      <xdr:rowOff>95250</xdr:rowOff>
    </xdr:to>
    <xdr:pic>
      <xdr:nvPicPr>
        <xdr:cNvPr id="1539" name="Obraz 1">
          <a:extLst>
            <a:ext uri="{FF2B5EF4-FFF2-40B4-BE49-F238E27FC236}">
              <a16:creationId xmlns:a16="http://schemas.microsoft.com/office/drawing/2014/main" id="{6B894CFE-5D3E-8FC8-FB89-52EB346F5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19335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@grodno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AA14-B81D-4DB6-975D-79F252F11523}">
  <sheetPr>
    <pageSetUpPr fitToPage="1"/>
  </sheetPr>
  <dimension ref="A6:BZ17"/>
  <sheetViews>
    <sheetView showGridLines="0" tabSelected="1" zoomScaleNormal="100" workbookViewId="0"/>
  </sheetViews>
  <sheetFormatPr defaultColWidth="9" defaultRowHeight="11.25"/>
  <cols>
    <col min="1" max="1" width="3.625" style="11" customWidth="1"/>
    <col min="2" max="2" width="46.75" style="11" customWidth="1"/>
    <col min="3" max="3" width="45" style="11" customWidth="1"/>
    <col min="4" max="40" width="14.625" style="11" customWidth="1"/>
    <col min="41" max="41" width="10.125" style="11" customWidth="1"/>
    <col min="42" max="44" width="10.125" style="11" bestFit="1" customWidth="1"/>
    <col min="45" max="45" width="10.125" style="11" customWidth="1"/>
    <col min="46" max="46" width="10.125" style="11" bestFit="1" customWidth="1"/>
    <col min="47" max="67" width="9.625" style="11" customWidth="1"/>
    <col min="68" max="74" width="10.125" style="11" customWidth="1"/>
    <col min="75" max="78" width="10.125" style="11" bestFit="1" customWidth="1"/>
    <col min="79" max="16384" width="9" style="11"/>
  </cols>
  <sheetData>
    <row r="6" spans="1:78">
      <c r="A6" s="1"/>
      <c r="B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78">
      <c r="A7" s="1"/>
      <c r="B7" s="4" t="s">
        <v>0</v>
      </c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78">
      <c r="A8" s="1"/>
      <c r="B8" s="1" t="s">
        <v>366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78">
      <c r="A9" s="1"/>
      <c r="B9" s="1" t="s">
        <v>365</v>
      </c>
      <c r="D9" s="1"/>
      <c r="E9" s="1"/>
      <c r="F9" s="1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78">
      <c r="A10" s="1"/>
      <c r="B10" s="69" t="s">
        <v>261</v>
      </c>
      <c r="D10" s="1"/>
      <c r="E10" s="1"/>
      <c r="F10" s="1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</row>
    <row r="11" spans="1:78">
      <c r="A11" s="1"/>
      <c r="B11" s="69"/>
      <c r="C11" s="1"/>
      <c r="D11" s="1"/>
      <c r="E11" s="1"/>
      <c r="F11" s="1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</row>
    <row r="12" spans="1:78" ht="33.75">
      <c r="A12" s="1"/>
      <c r="B12" s="70" t="s">
        <v>367</v>
      </c>
      <c r="C12" s="72" t="s">
        <v>368</v>
      </c>
      <c r="D12" s="1"/>
      <c r="E12" s="1"/>
      <c r="F12" s="1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pans="1:78">
      <c r="A13" s="1"/>
      <c r="B13" s="68"/>
      <c r="C13" s="60"/>
      <c r="D13" s="1"/>
      <c r="E13" s="1"/>
      <c r="F13" s="1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</row>
    <row r="14" spans="1:78">
      <c r="A14" s="1"/>
      <c r="B14" s="71" t="s">
        <v>369</v>
      </c>
      <c r="C14" s="58" t="s">
        <v>269</v>
      </c>
      <c r="D14" s="1"/>
      <c r="E14" s="1"/>
      <c r="F14" s="1"/>
      <c r="G14" s="7"/>
      <c r="H14" s="7"/>
      <c r="I14" s="7"/>
      <c r="J14" s="7"/>
      <c r="K14" s="7"/>
      <c r="L14" s="7"/>
      <c r="M14" s="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</row>
    <row r="15" spans="1:78" ht="22.5">
      <c r="A15" s="1"/>
      <c r="B15" s="70" t="s">
        <v>332</v>
      </c>
      <c r="C15" s="73" t="s">
        <v>333</v>
      </c>
      <c r="D15" s="7"/>
      <c r="E15" s="7"/>
      <c r="F15" s="1"/>
      <c r="G15" s="7"/>
      <c r="H15" s="7"/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</row>
    <row r="16" spans="1:78">
      <c r="A16" s="1"/>
      <c r="E16" s="7"/>
      <c r="F16" s="2"/>
      <c r="G16" s="8"/>
      <c r="H16" s="8"/>
      <c r="I16" s="9"/>
      <c r="J16" s="2"/>
      <c r="K16" s="2"/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2:3">
      <c r="B17" s="1" t="s">
        <v>263</v>
      </c>
      <c r="C17" s="60" t="s">
        <v>265</v>
      </c>
    </row>
  </sheetData>
  <hyperlinks>
    <hyperlink ref="B10" r:id="rId1" xr:uid="{0342BB07-373A-4BB8-A871-92249218EB1D}"/>
  </hyperlinks>
  <pageMargins left="0.23622047244094491" right="0.23622047244094491" top="0.74803149606299213" bottom="0.74803149606299213" header="0.31496062992125984" footer="0.31496062992125984"/>
  <pageSetup paperSize="9" scale="9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FAEF-CE75-4DDE-B7B7-8D1C7B4E761B}">
  <sheetPr>
    <pageSetUpPr fitToPage="1"/>
  </sheetPr>
  <dimension ref="A2:CQ71"/>
  <sheetViews>
    <sheetView showGridLines="0" zoomScaleNormal="100" workbookViewId="0">
      <pane xSplit="3" topLeftCell="D1" activePane="topRight" state="frozen"/>
      <selection pane="topRight"/>
    </sheetView>
  </sheetViews>
  <sheetFormatPr defaultColWidth="9" defaultRowHeight="11.25"/>
  <cols>
    <col min="1" max="1" width="3.625" style="11" customWidth="1"/>
    <col min="2" max="3" width="28.625" style="11" customWidth="1"/>
    <col min="4" max="57" width="14.625" style="11" customWidth="1"/>
    <col min="58" max="58" width="10.125" style="11" customWidth="1"/>
    <col min="59" max="61" width="10.125" style="11" bestFit="1" customWidth="1"/>
    <col min="62" max="62" width="10.125" style="11" customWidth="1"/>
    <col min="63" max="63" width="10.125" style="11" bestFit="1" customWidth="1"/>
    <col min="64" max="84" width="9.625" style="11" customWidth="1"/>
    <col min="85" max="91" width="10.125" style="11" customWidth="1"/>
    <col min="92" max="95" width="10.125" style="11" bestFit="1" customWidth="1"/>
    <col min="96" max="16384" width="9" style="11"/>
  </cols>
  <sheetData>
    <row r="2" spans="1:95">
      <c r="A2" s="1"/>
      <c r="B2" s="6" t="s">
        <v>262</v>
      </c>
      <c r="C2" s="59" t="s">
        <v>264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7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</row>
    <row r="3" spans="1:95">
      <c r="A3" s="1"/>
      <c r="B3" s="1" t="s">
        <v>337</v>
      </c>
      <c r="C3" s="58" t="s">
        <v>342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7"/>
      <c r="Y3" s="7"/>
      <c r="Z3" s="7"/>
      <c r="AA3" s="7"/>
      <c r="AB3" s="7"/>
      <c r="AC3" s="7"/>
      <c r="AD3" s="7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</row>
    <row r="4" spans="1:95" ht="22.5">
      <c r="A4" s="1"/>
      <c r="B4" s="70" t="s">
        <v>338</v>
      </c>
      <c r="C4" s="73" t="s">
        <v>340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"/>
      <c r="X4" s="7"/>
      <c r="Y4" s="7"/>
      <c r="Z4" s="7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</row>
    <row r="5" spans="1:95" ht="22.5">
      <c r="A5" s="1"/>
      <c r="B5" s="71" t="s">
        <v>339</v>
      </c>
      <c r="C5" s="73" t="s">
        <v>341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V5" s="7"/>
      <c r="W5" s="2"/>
      <c r="X5" s="8"/>
      <c r="Y5" s="8"/>
      <c r="Z5" s="9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</row>
    <row r="6" spans="1:95">
      <c r="A6" s="1"/>
      <c r="B6" s="4"/>
      <c r="C6" s="4"/>
      <c r="V6" s="1"/>
      <c r="W6" s="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</row>
    <row r="7" spans="1:95">
      <c r="A7" s="1"/>
      <c r="B7" s="74"/>
      <c r="C7" s="75"/>
      <c r="D7" s="77" t="s">
        <v>378</v>
      </c>
      <c r="E7" s="76" t="s">
        <v>377</v>
      </c>
      <c r="F7" s="77" t="s">
        <v>374</v>
      </c>
      <c r="G7" s="77" t="s">
        <v>372</v>
      </c>
      <c r="H7" s="77" t="s">
        <v>370</v>
      </c>
      <c r="I7" s="76" t="s">
        <v>364</v>
      </c>
      <c r="J7" s="77" t="s">
        <v>363</v>
      </c>
      <c r="K7" s="77" t="s">
        <v>358</v>
      </c>
      <c r="L7" s="77" t="s">
        <v>356</v>
      </c>
      <c r="M7" s="77" t="s">
        <v>355</v>
      </c>
      <c r="N7" s="77" t="s">
        <v>353</v>
      </c>
      <c r="O7" s="77" t="s">
        <v>351</v>
      </c>
      <c r="P7" s="77" t="s">
        <v>349</v>
      </c>
      <c r="Q7" s="76" t="s">
        <v>347</v>
      </c>
      <c r="R7" s="77" t="s">
        <v>345</v>
      </c>
      <c r="S7" s="77" t="s">
        <v>343</v>
      </c>
      <c r="T7" s="77" t="s">
        <v>335</v>
      </c>
      <c r="U7" s="76" t="s">
        <v>334</v>
      </c>
      <c r="V7" s="77" t="s">
        <v>103</v>
      </c>
      <c r="W7" s="77" t="s">
        <v>104</v>
      </c>
      <c r="X7" s="77" t="s">
        <v>105</v>
      </c>
      <c r="Y7" s="78" t="s">
        <v>106</v>
      </c>
      <c r="Z7" s="77" t="s">
        <v>107</v>
      </c>
      <c r="AA7" s="77" t="s">
        <v>108</v>
      </c>
      <c r="AB7" s="77" t="s">
        <v>109</v>
      </c>
      <c r="AC7" s="78" t="s">
        <v>110</v>
      </c>
      <c r="AD7" s="77" t="s">
        <v>111</v>
      </c>
      <c r="AE7" s="77" t="s">
        <v>112</v>
      </c>
      <c r="AF7" s="77" t="s">
        <v>113</v>
      </c>
      <c r="AG7" s="78" t="s">
        <v>114</v>
      </c>
      <c r="AH7" s="77" t="s">
        <v>115</v>
      </c>
      <c r="AI7" s="77" t="s">
        <v>116</v>
      </c>
      <c r="AJ7" s="77" t="s">
        <v>117</v>
      </c>
      <c r="AK7" s="78" t="s">
        <v>118</v>
      </c>
      <c r="AL7" s="77" t="s">
        <v>119</v>
      </c>
      <c r="AM7" s="77" t="s">
        <v>120</v>
      </c>
      <c r="AN7" s="77" t="s">
        <v>121</v>
      </c>
      <c r="AO7" s="78" t="s">
        <v>122</v>
      </c>
      <c r="AP7" s="77" t="s">
        <v>123</v>
      </c>
      <c r="AQ7" s="77" t="s">
        <v>124</v>
      </c>
      <c r="AR7" s="77" t="s">
        <v>125</v>
      </c>
      <c r="AS7" s="78" t="s">
        <v>126</v>
      </c>
      <c r="AT7" s="77" t="s">
        <v>127</v>
      </c>
      <c r="AU7" s="77" t="s">
        <v>128</v>
      </c>
      <c r="AV7" s="77" t="s">
        <v>129</v>
      </c>
      <c r="AW7" s="78" t="s">
        <v>130</v>
      </c>
      <c r="AX7" s="77" t="s">
        <v>131</v>
      </c>
      <c r="AY7" s="77" t="s">
        <v>132</v>
      </c>
      <c r="AZ7" s="77" t="s">
        <v>133</v>
      </c>
      <c r="BA7" s="78" t="s">
        <v>134</v>
      </c>
      <c r="BB7" s="77" t="s">
        <v>135</v>
      </c>
      <c r="BC7" s="77" t="s">
        <v>136</v>
      </c>
      <c r="BD7" s="77" t="s">
        <v>137</v>
      </c>
      <c r="BE7" s="76" t="s">
        <v>138</v>
      </c>
    </row>
    <row r="8" spans="1:95" s="6" customFormat="1">
      <c r="A8" s="4"/>
      <c r="B8" s="94" t="s">
        <v>7</v>
      </c>
      <c r="C8" s="59" t="s">
        <v>166</v>
      </c>
      <c r="D8" s="139">
        <v>604056448.88590395</v>
      </c>
      <c r="E8" s="154">
        <v>297640191.77763999</v>
      </c>
      <c r="F8" s="139">
        <v>1166115787.1600001</v>
      </c>
      <c r="G8" s="3">
        <v>906458567.10036993</v>
      </c>
      <c r="H8" s="3">
        <v>609921165.16966701</v>
      </c>
      <c r="I8" s="14">
        <v>290765648.32099795</v>
      </c>
      <c r="J8" s="3">
        <v>1186120644.3262801</v>
      </c>
      <c r="K8" s="3">
        <v>899311148.44999981</v>
      </c>
      <c r="L8" s="3">
        <v>597111056.21999991</v>
      </c>
      <c r="M8" s="14">
        <v>290826484.58999997</v>
      </c>
      <c r="N8" s="3">
        <v>1228513603.3499999</v>
      </c>
      <c r="O8" s="3">
        <v>931033815.86000061</v>
      </c>
      <c r="P8" s="3">
        <v>584326693.51000011</v>
      </c>
      <c r="Q8" s="14">
        <v>266386468.55000007</v>
      </c>
      <c r="R8" s="3">
        <v>1196035390.6700001</v>
      </c>
      <c r="S8" s="3">
        <v>877256959.23000002</v>
      </c>
      <c r="T8" s="3">
        <v>541860395.08000004</v>
      </c>
      <c r="U8" s="14">
        <v>241288705.54999995</v>
      </c>
      <c r="V8" s="3">
        <v>711718481.24999988</v>
      </c>
      <c r="W8" s="3">
        <v>526159010.87000006</v>
      </c>
      <c r="X8" s="3">
        <v>335732374.72999996</v>
      </c>
      <c r="Y8" s="16">
        <v>148737072.99999997</v>
      </c>
      <c r="Z8" s="3">
        <v>623640434.10000002</v>
      </c>
      <c r="AA8" s="3">
        <v>458480185.82000011</v>
      </c>
      <c r="AB8" s="3">
        <v>291396176.20999992</v>
      </c>
      <c r="AC8" s="16">
        <v>135596993.59</v>
      </c>
      <c r="AD8" s="3">
        <v>489353905.36000001</v>
      </c>
      <c r="AE8" s="3">
        <v>368602467.60000002</v>
      </c>
      <c r="AF8" s="3">
        <v>236677245.59</v>
      </c>
      <c r="AG8" s="16">
        <v>110644599.62999998</v>
      </c>
      <c r="AH8" s="3">
        <v>429479589.93000007</v>
      </c>
      <c r="AI8" s="3">
        <v>327186885.65000004</v>
      </c>
      <c r="AJ8" s="3">
        <v>195839960.54999998</v>
      </c>
      <c r="AK8" s="16">
        <v>91850976.86999999</v>
      </c>
      <c r="AL8" s="3">
        <v>330787915.94999999</v>
      </c>
      <c r="AM8" s="3">
        <v>251216162.94999999</v>
      </c>
      <c r="AN8" s="3">
        <v>158187948.52000001</v>
      </c>
      <c r="AO8" s="16">
        <v>72916775.840000004</v>
      </c>
      <c r="AP8" s="3">
        <v>312021728.95999998</v>
      </c>
      <c r="AQ8" s="3">
        <v>245414616.69999999</v>
      </c>
      <c r="AR8" s="3">
        <v>147647321.47</v>
      </c>
      <c r="AS8" s="16">
        <v>66669424.170000002</v>
      </c>
      <c r="AT8" s="3">
        <v>237994228.41</v>
      </c>
      <c r="AU8" s="3">
        <v>178258453.08000001</v>
      </c>
      <c r="AV8" s="3">
        <v>104730308.03</v>
      </c>
      <c r="AW8" s="16">
        <v>47424821.5</v>
      </c>
      <c r="AX8" s="3">
        <v>208919952.66999999</v>
      </c>
      <c r="AY8" s="3">
        <v>160151418.43000001</v>
      </c>
      <c r="AZ8" s="3">
        <v>97539980.200000003</v>
      </c>
      <c r="BA8" s="16">
        <v>44890233.659999996</v>
      </c>
      <c r="BB8" s="3">
        <v>193085723.19999999</v>
      </c>
      <c r="BC8" s="3">
        <v>148842968.09</v>
      </c>
      <c r="BD8" s="3">
        <v>95241941.859999999</v>
      </c>
      <c r="BE8" s="14">
        <v>47063401.579999998</v>
      </c>
    </row>
    <row r="9" spans="1:95">
      <c r="A9" s="1"/>
      <c r="B9" s="95" t="s">
        <v>8</v>
      </c>
      <c r="C9" s="58" t="s">
        <v>230</v>
      </c>
      <c r="D9" s="136">
        <v>5382471.9508480001</v>
      </c>
      <c r="E9" s="155">
        <v>2705584.9971679999</v>
      </c>
      <c r="F9" s="136">
        <v>10500524.9</v>
      </c>
      <c r="G9" s="13">
        <v>7765710.3532350007</v>
      </c>
      <c r="H9" s="13">
        <v>5082123.8148360001</v>
      </c>
      <c r="I9" s="15">
        <v>2529039.6667559994</v>
      </c>
      <c r="J9" s="13">
        <v>10079525.227694999</v>
      </c>
      <c r="K9" s="13">
        <v>7322921.919999999</v>
      </c>
      <c r="L9" s="13">
        <v>4842175.0599999987</v>
      </c>
      <c r="M9" s="15">
        <v>2389382.0299999993</v>
      </c>
      <c r="N9" s="13">
        <v>8530925.620000001</v>
      </c>
      <c r="O9" s="13">
        <v>6183654.7800000003</v>
      </c>
      <c r="P9" s="13">
        <v>3931432.29</v>
      </c>
      <c r="Q9" s="15">
        <v>1885627.3000000003</v>
      </c>
      <c r="R9" s="13">
        <v>7075563.3099999996</v>
      </c>
      <c r="S9" s="13">
        <v>5162697.1399999997</v>
      </c>
      <c r="T9" s="13">
        <v>3322446.9</v>
      </c>
      <c r="U9" s="15">
        <v>1628842.5</v>
      </c>
      <c r="V9" s="13">
        <v>5839618.4299999997</v>
      </c>
      <c r="W9" s="13">
        <v>4229336.03</v>
      </c>
      <c r="X9" s="13">
        <v>2779244.53</v>
      </c>
      <c r="Y9" s="17">
        <v>1352584.69</v>
      </c>
      <c r="Z9" s="13">
        <v>5334005.6199999992</v>
      </c>
      <c r="AA9" s="13">
        <v>3992215.72</v>
      </c>
      <c r="AB9" s="13">
        <v>2639606.16</v>
      </c>
      <c r="AC9" s="17">
        <v>1300210.1400000001</v>
      </c>
      <c r="AD9" s="13">
        <v>4777327.709999999</v>
      </c>
      <c r="AE9" s="13">
        <v>3571599.56</v>
      </c>
      <c r="AF9" s="13">
        <v>2343905.17</v>
      </c>
      <c r="AG9" s="17">
        <v>1145982.25</v>
      </c>
      <c r="AH9" s="13">
        <v>4219492.26</v>
      </c>
      <c r="AI9" s="13">
        <v>3086135.34</v>
      </c>
      <c r="AJ9" s="13">
        <v>1934231.9400000002</v>
      </c>
      <c r="AK9" s="17">
        <v>950151.89</v>
      </c>
      <c r="AL9" s="13">
        <v>3383542.8</v>
      </c>
      <c r="AM9" s="13">
        <v>2506089.4</v>
      </c>
      <c r="AN9" s="13">
        <v>1679197.13</v>
      </c>
      <c r="AO9" s="17">
        <v>842574.24</v>
      </c>
      <c r="AP9" s="13">
        <v>3580093.03</v>
      </c>
      <c r="AQ9" s="13">
        <v>2742468.84</v>
      </c>
      <c r="AR9" s="13">
        <v>1808482.84</v>
      </c>
      <c r="AS9" s="17">
        <v>1064727.3500000001</v>
      </c>
      <c r="AT9" s="13">
        <v>3984061.1</v>
      </c>
      <c r="AU9" s="13">
        <v>3001740.66</v>
      </c>
      <c r="AV9" s="13">
        <v>1980414.59</v>
      </c>
      <c r="AW9" s="17">
        <v>909739.74</v>
      </c>
      <c r="AX9" s="13">
        <v>3365457.28</v>
      </c>
      <c r="AY9" s="13">
        <v>2525314.06</v>
      </c>
      <c r="AZ9" s="13">
        <v>1663211.72</v>
      </c>
      <c r="BA9" s="17">
        <v>837664.17</v>
      </c>
      <c r="BB9" s="13">
        <v>3794811.78</v>
      </c>
      <c r="BC9" s="13">
        <v>2884863.2</v>
      </c>
      <c r="BD9" s="13">
        <v>1904521.87</v>
      </c>
      <c r="BE9" s="15">
        <v>914362.45</v>
      </c>
    </row>
    <row r="10" spans="1:95">
      <c r="A10" s="1"/>
      <c r="B10" s="95" t="s">
        <v>9</v>
      </c>
      <c r="C10" s="58" t="s">
        <v>167</v>
      </c>
      <c r="D10" s="136">
        <v>3453733.0816799998</v>
      </c>
      <c r="E10" s="155">
        <v>1731194.271624</v>
      </c>
      <c r="F10" s="136">
        <v>8575505.7400000002</v>
      </c>
      <c r="G10" s="13">
        <v>6198828.4112899993</v>
      </c>
      <c r="H10" s="13">
        <v>3878233.7662540004</v>
      </c>
      <c r="I10" s="15">
        <v>2011726.795192</v>
      </c>
      <c r="J10" s="13">
        <v>9647698.4625850003</v>
      </c>
      <c r="K10" s="13">
        <v>6953644.3000000007</v>
      </c>
      <c r="L10" s="13">
        <v>4144251.88</v>
      </c>
      <c r="M10" s="15">
        <v>2239571.63</v>
      </c>
      <c r="N10" s="13">
        <v>10594130.060000001</v>
      </c>
      <c r="O10" s="13">
        <v>7230452.1400000015</v>
      </c>
      <c r="P10" s="13">
        <v>4243491.9300000006</v>
      </c>
      <c r="Q10" s="15">
        <v>2210655.54</v>
      </c>
      <c r="R10" s="13">
        <v>7434731.2000000002</v>
      </c>
      <c r="S10" s="13">
        <v>5001439.16</v>
      </c>
      <c r="T10" s="13">
        <v>2885036.83</v>
      </c>
      <c r="U10" s="15">
        <v>1382690.7800000003</v>
      </c>
      <c r="V10" s="13">
        <v>4953771.2300000004</v>
      </c>
      <c r="W10" s="13">
        <v>3384217.3200000003</v>
      </c>
      <c r="X10" s="13">
        <v>1993417.4300000002</v>
      </c>
      <c r="Y10" s="17">
        <v>901217.86</v>
      </c>
      <c r="Z10" s="13">
        <v>5104328.0999999996</v>
      </c>
      <c r="AA10" s="13">
        <v>3727236.3000000003</v>
      </c>
      <c r="AB10" s="13">
        <v>2271806.48</v>
      </c>
      <c r="AC10" s="17">
        <v>1141748.3899999999</v>
      </c>
      <c r="AD10" s="13">
        <v>4246042.3</v>
      </c>
      <c r="AE10" s="13">
        <v>2924477.48</v>
      </c>
      <c r="AF10" s="13">
        <v>1787665.6899999997</v>
      </c>
      <c r="AG10" s="17">
        <v>898912</v>
      </c>
      <c r="AH10" s="13">
        <v>3832022.7</v>
      </c>
      <c r="AI10" s="13">
        <v>2591892.9299999997</v>
      </c>
      <c r="AJ10" s="13">
        <v>1500957.51</v>
      </c>
      <c r="AK10" s="17">
        <v>763826.88000000012</v>
      </c>
      <c r="AL10" s="13">
        <v>3225940.43</v>
      </c>
      <c r="AM10" s="13">
        <v>2155120.31</v>
      </c>
      <c r="AN10" s="13">
        <v>1320605.74</v>
      </c>
      <c r="AO10" s="17">
        <v>698132.26</v>
      </c>
      <c r="AP10" s="13">
        <v>2842968.1</v>
      </c>
      <c r="AQ10" s="13">
        <v>2136269.58</v>
      </c>
      <c r="AR10" s="13">
        <v>1300042.3500000001</v>
      </c>
      <c r="AS10" s="17">
        <v>702423.61</v>
      </c>
      <c r="AT10" s="13">
        <v>2675408.7599999998</v>
      </c>
      <c r="AU10" s="13">
        <v>1981024.55</v>
      </c>
      <c r="AV10" s="13">
        <v>1188232.8999999999</v>
      </c>
      <c r="AW10" s="17">
        <v>553893.56000000006</v>
      </c>
      <c r="AX10" s="13">
        <v>2480950.09</v>
      </c>
      <c r="AY10" s="13">
        <v>1843093.1</v>
      </c>
      <c r="AZ10" s="13">
        <v>1069979.92</v>
      </c>
      <c r="BA10" s="17">
        <v>542808.86</v>
      </c>
      <c r="BB10" s="13">
        <v>2414806.08</v>
      </c>
      <c r="BC10" s="13">
        <v>1816848.91</v>
      </c>
      <c r="BD10" s="13">
        <v>1101421.79</v>
      </c>
      <c r="BE10" s="15">
        <v>586737.47</v>
      </c>
    </row>
    <row r="11" spans="1:95">
      <c r="A11" s="1"/>
      <c r="B11" s="95" t="s">
        <v>10</v>
      </c>
      <c r="C11" s="58" t="s">
        <v>168</v>
      </c>
      <c r="D11" s="136">
        <v>26583466.275615998</v>
      </c>
      <c r="E11" s="155">
        <v>12904888.83976</v>
      </c>
      <c r="F11" s="136">
        <v>49346012.200000003</v>
      </c>
      <c r="G11" s="13">
        <v>37869852.112469994</v>
      </c>
      <c r="H11" s="13">
        <v>25647555.467269003</v>
      </c>
      <c r="I11" s="15">
        <v>12759839.006557997</v>
      </c>
      <c r="J11" s="13">
        <v>47046032.506785005</v>
      </c>
      <c r="K11" s="13">
        <v>34583870.25</v>
      </c>
      <c r="L11" s="13">
        <v>22572652.460000001</v>
      </c>
      <c r="M11" s="15">
        <v>10746826.849999998</v>
      </c>
      <c r="N11" s="13">
        <v>42555524.640000001</v>
      </c>
      <c r="O11" s="13">
        <v>32011311.770000011</v>
      </c>
      <c r="P11" s="13">
        <v>20736823.66</v>
      </c>
      <c r="Q11" s="15">
        <v>9637093.1600000001</v>
      </c>
      <c r="R11" s="13">
        <v>35415487.879999988</v>
      </c>
      <c r="S11" s="13">
        <v>25888403.190000005</v>
      </c>
      <c r="T11" s="13">
        <v>16867648.030000001</v>
      </c>
      <c r="U11" s="15">
        <v>7825729.9999999981</v>
      </c>
      <c r="V11" s="13">
        <v>26306880.009999998</v>
      </c>
      <c r="W11" s="13">
        <v>19086849.73</v>
      </c>
      <c r="X11" s="13">
        <v>11882092.860000001</v>
      </c>
      <c r="Y11" s="17">
        <v>5325753.3499999996</v>
      </c>
      <c r="Z11" s="13">
        <v>22927869.300000001</v>
      </c>
      <c r="AA11" s="13">
        <v>16973140.649999999</v>
      </c>
      <c r="AB11" s="13">
        <v>11188587.960000001</v>
      </c>
      <c r="AC11" s="17">
        <v>5327066.74</v>
      </c>
      <c r="AD11" s="13">
        <v>18563036.290000003</v>
      </c>
      <c r="AE11" s="13">
        <v>14890306.23</v>
      </c>
      <c r="AF11" s="13">
        <v>9375845.879999999</v>
      </c>
      <c r="AG11" s="17">
        <v>4419483.0399999991</v>
      </c>
      <c r="AH11" s="13">
        <v>16795105.400000002</v>
      </c>
      <c r="AI11" s="13">
        <v>12818019.840000002</v>
      </c>
      <c r="AJ11" s="13">
        <v>8224248.6699999999</v>
      </c>
      <c r="AK11" s="17">
        <v>3997833.78</v>
      </c>
      <c r="AL11" s="13">
        <v>12278699.51</v>
      </c>
      <c r="AM11" s="13">
        <v>8841398.3399999999</v>
      </c>
      <c r="AN11" s="13">
        <v>5723799.5</v>
      </c>
      <c r="AO11" s="17">
        <v>2782924.08</v>
      </c>
      <c r="AP11" s="13">
        <v>10565796.23</v>
      </c>
      <c r="AQ11" s="13">
        <v>7984897.3499999996</v>
      </c>
      <c r="AR11" s="13">
        <v>5139099.8</v>
      </c>
      <c r="AS11" s="17">
        <v>2563346.2000000002</v>
      </c>
      <c r="AT11" s="13">
        <v>9019157.9499999993</v>
      </c>
      <c r="AU11" s="13">
        <v>6804297.8700000001</v>
      </c>
      <c r="AV11" s="13">
        <v>4021621.22</v>
      </c>
      <c r="AW11" s="17">
        <v>2060306.91</v>
      </c>
      <c r="AX11" s="13">
        <v>7723831.7599999998</v>
      </c>
      <c r="AY11" s="13">
        <v>5791457.6699999999</v>
      </c>
      <c r="AZ11" s="13">
        <v>3753425.07</v>
      </c>
      <c r="BA11" s="17">
        <v>1874019.14</v>
      </c>
      <c r="BB11" s="13">
        <v>7583813.3200000003</v>
      </c>
      <c r="BC11" s="13">
        <v>5784896.1299999999</v>
      </c>
      <c r="BD11" s="13">
        <v>3872256.68</v>
      </c>
      <c r="BE11" s="15">
        <v>1932972.87</v>
      </c>
    </row>
    <row r="12" spans="1:95">
      <c r="A12" s="1"/>
      <c r="B12" s="95" t="s">
        <v>11</v>
      </c>
      <c r="C12" s="58" t="s">
        <v>169</v>
      </c>
      <c r="D12" s="136">
        <v>1083573.8799999999</v>
      </c>
      <c r="E12" s="155">
        <v>527611.30000000005</v>
      </c>
      <c r="F12" s="136">
        <v>2286319.15</v>
      </c>
      <c r="G12" s="13">
        <v>1700913.5548999999</v>
      </c>
      <c r="H12" s="13">
        <v>1114595.6911800001</v>
      </c>
      <c r="I12" s="15">
        <v>546717.70694000006</v>
      </c>
      <c r="J12" s="13">
        <v>2084359.6</v>
      </c>
      <c r="K12" s="13">
        <v>1506172.4900000002</v>
      </c>
      <c r="L12" s="13">
        <v>957924.02</v>
      </c>
      <c r="M12" s="15">
        <v>469180.06</v>
      </c>
      <c r="N12" s="13">
        <v>1640976.71</v>
      </c>
      <c r="O12" s="13">
        <v>1172352.3699999999</v>
      </c>
      <c r="P12" s="13">
        <v>743244.30000000016</v>
      </c>
      <c r="Q12" s="15">
        <v>343930.36</v>
      </c>
      <c r="R12" s="13">
        <v>1355048.6400000001</v>
      </c>
      <c r="S12" s="13">
        <v>980305.59</v>
      </c>
      <c r="T12" s="13">
        <v>611420.54</v>
      </c>
      <c r="U12" s="15">
        <v>290220.83</v>
      </c>
      <c r="V12" s="13">
        <v>1159792.33</v>
      </c>
      <c r="W12" s="13">
        <v>863500.77999999991</v>
      </c>
      <c r="X12" s="13">
        <v>572106.42999999993</v>
      </c>
      <c r="Y12" s="17">
        <v>284449.83</v>
      </c>
      <c r="Z12" s="13">
        <v>1164683.2</v>
      </c>
      <c r="AA12" s="13">
        <v>833782.97</v>
      </c>
      <c r="AB12" s="13">
        <v>526815.16999999993</v>
      </c>
      <c r="AC12" s="17">
        <v>263564.77</v>
      </c>
      <c r="AD12" s="13">
        <v>957821.58000000007</v>
      </c>
      <c r="AE12" s="13">
        <v>713017.16</v>
      </c>
      <c r="AF12" s="13">
        <v>442397.57999999996</v>
      </c>
      <c r="AG12" s="17">
        <v>221805.34999999998</v>
      </c>
      <c r="AH12" s="13">
        <v>890760.14999999991</v>
      </c>
      <c r="AI12" s="13">
        <v>662292.59</v>
      </c>
      <c r="AJ12" s="13">
        <v>440245.71</v>
      </c>
      <c r="AK12" s="17">
        <v>207146.72</v>
      </c>
      <c r="AL12" s="13">
        <v>742542.25</v>
      </c>
      <c r="AM12" s="13">
        <v>529692.64</v>
      </c>
      <c r="AN12" s="13">
        <v>336044.73</v>
      </c>
      <c r="AO12" s="17">
        <v>168313.35</v>
      </c>
      <c r="AP12" s="13">
        <v>639624.72</v>
      </c>
      <c r="AQ12" s="13">
        <v>487259.87</v>
      </c>
      <c r="AR12" s="13">
        <v>301054.8</v>
      </c>
      <c r="AS12" s="17">
        <v>153948.35</v>
      </c>
      <c r="AT12" s="13">
        <v>565972.42000000004</v>
      </c>
      <c r="AU12" s="13">
        <v>426836.05</v>
      </c>
      <c r="AV12" s="13">
        <v>323966.92</v>
      </c>
      <c r="AW12" s="17">
        <v>125740.06</v>
      </c>
      <c r="AX12" s="13">
        <v>511173.27</v>
      </c>
      <c r="AY12" s="13">
        <v>376981.27</v>
      </c>
      <c r="AZ12" s="13">
        <v>233544.67</v>
      </c>
      <c r="BA12" s="17">
        <v>117574.42</v>
      </c>
      <c r="BB12" s="13">
        <v>463851.87</v>
      </c>
      <c r="BC12" s="13">
        <v>345609.64</v>
      </c>
      <c r="BD12" s="13">
        <v>222028.92</v>
      </c>
      <c r="BE12" s="15">
        <v>80623.34</v>
      </c>
    </row>
    <row r="13" spans="1:95">
      <c r="A13" s="1"/>
      <c r="B13" s="95" t="s">
        <v>12</v>
      </c>
      <c r="C13" s="58" t="s">
        <v>177</v>
      </c>
      <c r="D13" s="136">
        <v>50236650.795423999</v>
      </c>
      <c r="E13" s="155">
        <v>24575647.227327999</v>
      </c>
      <c r="F13" s="136">
        <v>114420314.56999999</v>
      </c>
      <c r="G13" s="13">
        <v>87061782.260104999</v>
      </c>
      <c r="H13" s="13">
        <v>58844088.096161</v>
      </c>
      <c r="I13" s="15">
        <v>28995008.811065</v>
      </c>
      <c r="J13" s="13">
        <v>112699975.95398</v>
      </c>
      <c r="K13" s="13">
        <v>83293945.709999993</v>
      </c>
      <c r="L13" s="13">
        <v>54011455.970000006</v>
      </c>
      <c r="M13" s="15">
        <v>26428117.140000001</v>
      </c>
      <c r="N13" s="13">
        <v>111897398.39000002</v>
      </c>
      <c r="O13" s="13">
        <v>84452352.290000007</v>
      </c>
      <c r="P13" s="13">
        <v>55299445.700000003</v>
      </c>
      <c r="Q13" s="15">
        <v>25874843.350000001</v>
      </c>
      <c r="R13" s="13">
        <v>97269961.310000002</v>
      </c>
      <c r="S13" s="13">
        <v>69100067.170000017</v>
      </c>
      <c r="T13" s="13">
        <v>43337165.469999999</v>
      </c>
      <c r="U13" s="15">
        <v>21588948.099999998</v>
      </c>
      <c r="V13" s="13">
        <v>68250984.49000001</v>
      </c>
      <c r="W13" s="13">
        <v>51342781.759999998</v>
      </c>
      <c r="X13" s="13">
        <v>33180446.439999998</v>
      </c>
      <c r="Y13" s="17">
        <v>14124806.149999999</v>
      </c>
      <c r="Z13" s="13">
        <v>59532711.139999993</v>
      </c>
      <c r="AA13" s="13">
        <v>45757345.809999995</v>
      </c>
      <c r="AB13" s="13">
        <v>30390786.829999998</v>
      </c>
      <c r="AC13" s="17">
        <v>13427933.369999999</v>
      </c>
      <c r="AD13" s="13">
        <v>44120230.270000003</v>
      </c>
      <c r="AE13" s="13">
        <v>33443106.93</v>
      </c>
      <c r="AF13" s="13">
        <v>22064791.289999999</v>
      </c>
      <c r="AG13" s="17">
        <v>10654772.390000001</v>
      </c>
      <c r="AH13" s="13">
        <v>38055074.530000001</v>
      </c>
      <c r="AI13" s="13">
        <v>27927559.460000001</v>
      </c>
      <c r="AJ13" s="13">
        <v>17475158.760000002</v>
      </c>
      <c r="AK13" s="17">
        <v>9068492.3499999996</v>
      </c>
      <c r="AL13" s="13">
        <v>30959520.569999997</v>
      </c>
      <c r="AM13" s="13">
        <v>23596708.979999997</v>
      </c>
      <c r="AN13" s="13">
        <v>15664797.35</v>
      </c>
      <c r="AO13" s="17">
        <v>8383556.7400000002</v>
      </c>
      <c r="AP13" s="13">
        <v>27861664.909999996</v>
      </c>
      <c r="AQ13" s="13">
        <v>21745278.979999997</v>
      </c>
      <c r="AR13" s="13">
        <v>14268916.76</v>
      </c>
      <c r="AS13" s="17">
        <v>7095792.8600000003</v>
      </c>
      <c r="AT13" s="13">
        <v>23639302.18</v>
      </c>
      <c r="AU13" s="13">
        <v>18219550.620000001</v>
      </c>
      <c r="AV13" s="13">
        <v>11397604.079999998</v>
      </c>
      <c r="AW13" s="17">
        <v>6103429.8000000007</v>
      </c>
      <c r="AX13" s="13">
        <v>20947808.129999999</v>
      </c>
      <c r="AY13" s="13">
        <v>16394225.939999999</v>
      </c>
      <c r="AZ13" s="13">
        <v>10482615.359999999</v>
      </c>
      <c r="BA13" s="17">
        <v>5510772.6400000006</v>
      </c>
      <c r="BB13" s="13">
        <v>21206257.649999999</v>
      </c>
      <c r="BC13" s="13">
        <v>16718771.880000001</v>
      </c>
      <c r="BD13" s="13">
        <v>11645715.699999999</v>
      </c>
      <c r="BE13" s="15">
        <v>6365000.0999999996</v>
      </c>
    </row>
    <row r="14" spans="1:95">
      <c r="A14" s="1"/>
      <c r="B14" s="95" t="s">
        <v>13</v>
      </c>
      <c r="C14" s="58" t="s">
        <v>170</v>
      </c>
      <c r="D14" s="136">
        <v>3567604.12512</v>
      </c>
      <c r="E14" s="155">
        <v>1393405.454008</v>
      </c>
      <c r="F14" s="136">
        <v>7388544.9500000002</v>
      </c>
      <c r="G14" s="13">
        <v>5615788.2304750001</v>
      </c>
      <c r="H14" s="13">
        <v>3722283.1312719998</v>
      </c>
      <c r="I14" s="15">
        <v>1808847.3386029999</v>
      </c>
      <c r="J14" s="13">
        <v>8114762.1620049989</v>
      </c>
      <c r="K14" s="13">
        <v>6009460.6799999988</v>
      </c>
      <c r="L14" s="13">
        <v>3871960.87</v>
      </c>
      <c r="M14" s="15">
        <v>1789828.99</v>
      </c>
      <c r="N14" s="13">
        <v>5695784.1800000006</v>
      </c>
      <c r="O14" s="13">
        <v>4287689.1399999997</v>
      </c>
      <c r="P14" s="13">
        <v>2683050.35</v>
      </c>
      <c r="Q14" s="15">
        <v>1226758.32</v>
      </c>
      <c r="R14" s="13">
        <v>6410864.0099999988</v>
      </c>
      <c r="S14" s="13">
        <v>5066138.8600000003</v>
      </c>
      <c r="T14" s="13">
        <v>2697441.67</v>
      </c>
      <c r="U14" s="15">
        <v>1318188.4699999997</v>
      </c>
      <c r="V14" s="13">
        <v>4136484.3</v>
      </c>
      <c r="W14" s="13">
        <v>3365234.0999999996</v>
      </c>
      <c r="X14" s="13">
        <v>2193313.08</v>
      </c>
      <c r="Y14" s="17">
        <v>751871.6</v>
      </c>
      <c r="Z14" s="13">
        <v>5283589.3899999997</v>
      </c>
      <c r="AA14" s="13">
        <v>4020837.28</v>
      </c>
      <c r="AB14" s="13">
        <v>2634112.0900000003</v>
      </c>
      <c r="AC14" s="17">
        <v>1406034.99</v>
      </c>
      <c r="AD14" s="13">
        <v>4424660.7300000004</v>
      </c>
      <c r="AE14" s="13">
        <v>3439259.4599999995</v>
      </c>
      <c r="AF14" s="13">
        <v>2213040.87</v>
      </c>
      <c r="AG14" s="17">
        <v>1162885.25</v>
      </c>
      <c r="AH14" s="13">
        <v>3725535.62</v>
      </c>
      <c r="AI14" s="13">
        <v>2593223.3499999996</v>
      </c>
      <c r="AJ14" s="13">
        <v>1586299.09</v>
      </c>
      <c r="AK14" s="17">
        <v>631679.66</v>
      </c>
      <c r="AL14" s="13">
        <v>2639204.4</v>
      </c>
      <c r="AM14" s="13">
        <v>2024335.63</v>
      </c>
      <c r="AN14" s="13">
        <v>1336010.1000000001</v>
      </c>
      <c r="AO14" s="17">
        <v>624608.86</v>
      </c>
      <c r="AP14" s="13">
        <v>2973189.68</v>
      </c>
      <c r="AQ14" s="13">
        <v>2436904.29</v>
      </c>
      <c r="AR14" s="13">
        <v>1162229.0900000001</v>
      </c>
      <c r="AS14" s="17">
        <v>580444.97</v>
      </c>
      <c r="AT14" s="13">
        <v>2676335.94</v>
      </c>
      <c r="AU14" s="13">
        <v>1900174.13</v>
      </c>
      <c r="AV14" s="13">
        <v>1288895.94</v>
      </c>
      <c r="AW14" s="17">
        <v>640675.24</v>
      </c>
      <c r="AX14" s="13">
        <v>2300958.7400000002</v>
      </c>
      <c r="AY14" s="13">
        <v>1680014.17</v>
      </c>
      <c r="AZ14" s="13">
        <v>1093157.48</v>
      </c>
      <c r="BA14" s="17">
        <v>440016.74</v>
      </c>
      <c r="BB14" s="13">
        <v>1785267.52</v>
      </c>
      <c r="BC14" s="13">
        <v>1339316.29</v>
      </c>
      <c r="BD14" s="13">
        <v>785259.34</v>
      </c>
      <c r="BE14" s="15">
        <v>410687.84</v>
      </c>
    </row>
    <row r="15" spans="1:95">
      <c r="A15" s="1"/>
      <c r="B15" s="95" t="s">
        <v>14</v>
      </c>
      <c r="C15" s="58" t="s">
        <v>171</v>
      </c>
      <c r="D15" s="136">
        <v>505778674.970384</v>
      </c>
      <c r="E15" s="155">
        <v>249335571.19383198</v>
      </c>
      <c r="F15" s="136">
        <v>972715107.28999996</v>
      </c>
      <c r="G15" s="13">
        <v>754644501.940395</v>
      </c>
      <c r="H15" s="13">
        <v>512186298.73618603</v>
      </c>
      <c r="I15" s="15">
        <v>240571344.70139802</v>
      </c>
      <c r="J15" s="13">
        <v>979839180.0693301</v>
      </c>
      <c r="K15" s="13">
        <v>741925105.82999992</v>
      </c>
      <c r="L15" s="13">
        <v>497851552.73000008</v>
      </c>
      <c r="M15" s="15">
        <v>240634538.13999996</v>
      </c>
      <c r="N15" s="13">
        <v>1014510114.86</v>
      </c>
      <c r="O15" s="13">
        <v>764228152.57000089</v>
      </c>
      <c r="P15" s="13">
        <v>477299176.62000006</v>
      </c>
      <c r="Q15" s="15">
        <v>213469727.09</v>
      </c>
      <c r="R15" s="13">
        <v>981076538.24000025</v>
      </c>
      <c r="S15" s="13">
        <v>722957591.54999995</v>
      </c>
      <c r="T15" s="13">
        <v>446813692.41000003</v>
      </c>
      <c r="U15" s="15">
        <v>196013537.90999997</v>
      </c>
      <c r="V15" s="13">
        <v>580724020.19000006</v>
      </c>
      <c r="W15" s="13">
        <v>428999804.97000003</v>
      </c>
      <c r="X15" s="13">
        <v>273104881.83999997</v>
      </c>
      <c r="Y15" s="17">
        <v>120099984.27</v>
      </c>
      <c r="Z15" s="13">
        <v>505289442.1500001</v>
      </c>
      <c r="AA15" s="13">
        <v>369520218.03000003</v>
      </c>
      <c r="AB15" s="13">
        <v>236699181.94000003</v>
      </c>
      <c r="AC15" s="17">
        <v>110763486.28999999</v>
      </c>
      <c r="AD15" s="13">
        <v>400385703.75000006</v>
      </c>
      <c r="AE15" s="13">
        <v>299709821.22999996</v>
      </c>
      <c r="AF15" s="13">
        <v>195243013.21000001</v>
      </c>
      <c r="AG15" s="17">
        <v>90844766.549999982</v>
      </c>
      <c r="AH15" s="13">
        <v>349888210.40000004</v>
      </c>
      <c r="AI15" s="13">
        <v>266899511.93999997</v>
      </c>
      <c r="AJ15" s="13">
        <v>161853675.57000002</v>
      </c>
      <c r="AK15" s="17">
        <v>75210388.489999995</v>
      </c>
      <c r="AL15" s="13">
        <v>266291670.97</v>
      </c>
      <c r="AM15" s="13">
        <v>202322313.94999999</v>
      </c>
      <c r="AN15" s="13">
        <v>130210242.94</v>
      </c>
      <c r="AO15" s="17">
        <v>58729704.43</v>
      </c>
      <c r="AP15" s="13">
        <v>250816351.16</v>
      </c>
      <c r="AQ15" s="13">
        <v>197514249.03</v>
      </c>
      <c r="AR15" s="13">
        <v>120757063.45999999</v>
      </c>
      <c r="AS15" s="17">
        <v>53623957.609999999</v>
      </c>
      <c r="AT15" s="13">
        <v>186775553.28999999</v>
      </c>
      <c r="AU15" s="13">
        <v>139993107.44</v>
      </c>
      <c r="AV15" s="13">
        <v>82800526.019999996</v>
      </c>
      <c r="AW15" s="17">
        <v>36560913.329999998</v>
      </c>
      <c r="AX15" s="13">
        <v>165164274.52000001</v>
      </c>
      <c r="AY15" s="13">
        <v>126285241.76000001</v>
      </c>
      <c r="AZ15" s="13">
        <v>77419848.480000004</v>
      </c>
      <c r="BA15" s="17">
        <v>35133251.280000001</v>
      </c>
      <c r="BB15" s="13">
        <v>153138236.18000001</v>
      </c>
      <c r="BC15" s="13">
        <v>118083928.63</v>
      </c>
      <c r="BD15" s="13">
        <v>74861031.549999997</v>
      </c>
      <c r="BE15" s="15">
        <v>36349813.310000002</v>
      </c>
    </row>
    <row r="16" spans="1:95">
      <c r="A16" s="1"/>
      <c r="B16" s="95" t="s">
        <v>15</v>
      </c>
      <c r="C16" s="97" t="s">
        <v>173</v>
      </c>
      <c r="D16" s="136">
        <v>3828159.32</v>
      </c>
      <c r="E16" s="155">
        <v>1504200.4936879999</v>
      </c>
      <c r="F16" s="136">
        <v>3483394.51</v>
      </c>
      <c r="G16" s="13">
        <v>2942598.9219300007</v>
      </c>
      <c r="H16" s="13">
        <v>1747774.397874</v>
      </c>
      <c r="I16" s="15">
        <v>1314587.8099999998</v>
      </c>
      <c r="J16" s="13">
        <v>4394747.9099999992</v>
      </c>
      <c r="K16" s="13">
        <v>3482303.4499999997</v>
      </c>
      <c r="L16" s="13">
        <v>2998686.78</v>
      </c>
      <c r="M16" s="15">
        <v>379634.08999999997</v>
      </c>
      <c r="N16" s="13">
        <v>5610644.6399999997</v>
      </c>
      <c r="O16" s="13">
        <v>3443904.63</v>
      </c>
      <c r="P16" s="13">
        <v>2904266.5700000003</v>
      </c>
      <c r="Q16" s="15">
        <v>418203.11</v>
      </c>
      <c r="R16" s="13">
        <v>1958421.0600000003</v>
      </c>
      <c r="S16" s="13">
        <v>886855.74999999988</v>
      </c>
      <c r="T16" s="13">
        <v>434106.45</v>
      </c>
      <c r="U16" s="15">
        <v>174477.49</v>
      </c>
      <c r="V16" s="13">
        <v>5739569.2500000009</v>
      </c>
      <c r="W16" s="13">
        <v>4953934.63</v>
      </c>
      <c r="X16" s="13">
        <v>4627719.0900000008</v>
      </c>
      <c r="Y16" s="17">
        <v>2139407.15</v>
      </c>
      <c r="Z16" s="13">
        <v>3001544.6599999997</v>
      </c>
      <c r="AA16" s="13">
        <v>1743664.2700000003</v>
      </c>
      <c r="AB16" s="13">
        <v>1313394.1300000001</v>
      </c>
      <c r="AC16" s="17">
        <v>265183.85000000003</v>
      </c>
      <c r="AD16" s="13">
        <v>1858865.9</v>
      </c>
      <c r="AE16" s="13">
        <v>726765.72999999986</v>
      </c>
      <c r="AF16" s="13">
        <v>364739.67</v>
      </c>
      <c r="AG16" s="17">
        <v>74656.61</v>
      </c>
      <c r="AH16" s="13">
        <v>1431412.2399999998</v>
      </c>
      <c r="AI16" s="13">
        <v>820552.53999999992</v>
      </c>
      <c r="AJ16" s="13">
        <v>286155.37</v>
      </c>
      <c r="AK16" s="17">
        <v>104706.83</v>
      </c>
      <c r="AL16" s="13">
        <v>1321567.08</v>
      </c>
      <c r="AM16" s="13">
        <v>870857.11</v>
      </c>
      <c r="AN16" s="13">
        <v>753467.91</v>
      </c>
      <c r="AO16" s="17">
        <v>187091.07</v>
      </c>
      <c r="AP16" s="13">
        <v>730713.79</v>
      </c>
      <c r="AQ16" s="13">
        <v>428498.3</v>
      </c>
      <c r="AR16" s="13">
        <v>188763.51999999999</v>
      </c>
      <c r="AS16" s="17">
        <v>79891.72</v>
      </c>
      <c r="AT16" s="13">
        <v>785560.33</v>
      </c>
      <c r="AU16" s="13">
        <v>534496.28</v>
      </c>
      <c r="AV16" s="13">
        <v>300816.09000000003</v>
      </c>
      <c r="AW16" s="17">
        <v>72372.14</v>
      </c>
      <c r="AX16" s="13">
        <v>759463.41</v>
      </c>
      <c r="AY16" s="13">
        <v>440259.48</v>
      </c>
      <c r="AZ16" s="13">
        <v>248249.55</v>
      </c>
      <c r="BA16" s="17">
        <v>92188.800000000003</v>
      </c>
      <c r="BB16" s="13">
        <v>996064.13</v>
      </c>
      <c r="BC16" s="13">
        <v>705347.4</v>
      </c>
      <c r="BD16" s="13">
        <v>449178.91</v>
      </c>
      <c r="BE16" s="15">
        <v>208034.55</v>
      </c>
    </row>
    <row r="17" spans="1:95">
      <c r="A17" s="1"/>
      <c r="B17" s="95" t="s">
        <v>16</v>
      </c>
      <c r="C17" s="58" t="s">
        <v>172</v>
      </c>
      <c r="D17" s="136">
        <v>1307137.9099999999</v>
      </c>
      <c r="E17" s="155">
        <v>908260.87256799999</v>
      </c>
      <c r="F17" s="136">
        <v>21889453.609999999</v>
      </c>
      <c r="G17" s="13">
        <v>19042001.475949999</v>
      </c>
      <c r="H17" s="13">
        <v>18445342.60489</v>
      </c>
      <c r="I17" s="15">
        <v>330902.15000000002</v>
      </c>
      <c r="J17" s="13">
        <v>4081041.22</v>
      </c>
      <c r="K17" s="13">
        <v>2012461.5599999998</v>
      </c>
      <c r="L17" s="13">
        <v>1485680.6500000001</v>
      </c>
      <c r="M17" s="15">
        <v>404446.71999999997</v>
      </c>
      <c r="N17" s="13">
        <v>4698599.169999999</v>
      </c>
      <c r="O17" s="13">
        <v>2046100.8400000003</v>
      </c>
      <c r="P17" s="13">
        <v>1223194.24</v>
      </c>
      <c r="Q17" s="15">
        <v>411269.13999999978</v>
      </c>
      <c r="R17" s="13">
        <v>4923969.1300000008</v>
      </c>
      <c r="S17" s="13">
        <v>2064121.92</v>
      </c>
      <c r="T17" s="13">
        <v>1275021.67</v>
      </c>
      <c r="U17" s="15">
        <v>716507.62</v>
      </c>
      <c r="V17" s="13">
        <v>7295797.0700000003</v>
      </c>
      <c r="W17" s="13">
        <v>4604103.5000000009</v>
      </c>
      <c r="X17" s="13">
        <v>4042665.6700000004</v>
      </c>
      <c r="Y17" s="17">
        <v>755023.02</v>
      </c>
      <c r="Z17" s="13">
        <v>4325280.4000000004</v>
      </c>
      <c r="AA17" s="13">
        <v>2580165.3899999992</v>
      </c>
      <c r="AB17" s="13">
        <v>2171042.89</v>
      </c>
      <c r="AC17" s="17">
        <v>418472.81999999995</v>
      </c>
      <c r="AD17" s="13">
        <v>2026100</v>
      </c>
      <c r="AE17" s="13">
        <v>658284.26</v>
      </c>
      <c r="AF17" s="13">
        <v>410114.06</v>
      </c>
      <c r="AG17" s="17">
        <v>284651.92000000004</v>
      </c>
      <c r="AH17" s="13">
        <v>1294711.77</v>
      </c>
      <c r="AI17" s="13">
        <v>801532.91999999993</v>
      </c>
      <c r="AJ17" s="13">
        <v>310753.51</v>
      </c>
      <c r="AK17" s="17">
        <v>174449.22999999998</v>
      </c>
      <c r="AL17" s="13">
        <v>1129928.31</v>
      </c>
      <c r="AM17" s="13">
        <v>460128.94</v>
      </c>
      <c r="AN17" s="13">
        <v>319368.5</v>
      </c>
      <c r="AO17" s="17">
        <v>110746.31</v>
      </c>
      <c r="AP17" s="13">
        <v>1165735.2</v>
      </c>
      <c r="AQ17" s="13">
        <v>679515.62</v>
      </c>
      <c r="AR17" s="13">
        <v>508734.34</v>
      </c>
      <c r="AS17" s="17">
        <v>76219.03</v>
      </c>
      <c r="AT17" s="13">
        <v>609828.26</v>
      </c>
      <c r="AU17" s="13">
        <v>277622.09000000003</v>
      </c>
      <c r="AV17" s="13">
        <v>152152.88</v>
      </c>
      <c r="AW17" s="17">
        <v>64450.39</v>
      </c>
      <c r="AX17" s="13">
        <v>856847.71</v>
      </c>
      <c r="AY17" s="13">
        <v>693760.95</v>
      </c>
      <c r="AZ17" s="13">
        <v>230305.57</v>
      </c>
      <c r="BA17" s="17">
        <v>99970.74</v>
      </c>
      <c r="BB17" s="13">
        <v>1142528.05</v>
      </c>
      <c r="BC17" s="13">
        <v>526926.81000000006</v>
      </c>
      <c r="BD17" s="13">
        <v>356450.93</v>
      </c>
      <c r="BE17" s="15">
        <v>166820.79999999999</v>
      </c>
    </row>
    <row r="18" spans="1:95" s="6" customFormat="1">
      <c r="A18" s="4"/>
      <c r="B18" s="94" t="s">
        <v>17</v>
      </c>
      <c r="C18" s="59" t="s">
        <v>174</v>
      </c>
      <c r="D18" s="139">
        <v>10491295.222992001</v>
      </c>
      <c r="E18" s="154">
        <v>5062228.1150399996</v>
      </c>
      <c r="F18" s="139">
        <v>-17522600.75</v>
      </c>
      <c r="G18" s="3">
        <v>-10498212.31652</v>
      </c>
      <c r="H18" s="3">
        <v>-17251581.740506999</v>
      </c>
      <c r="I18" s="14">
        <v>2526809.9544859994</v>
      </c>
      <c r="J18" s="3">
        <v>16922817.0339</v>
      </c>
      <c r="K18" s="3">
        <v>19185869.159999996</v>
      </c>
      <c r="L18" s="3">
        <v>10372089.359999999</v>
      </c>
      <c r="M18" s="14">
        <v>6104227.1200000001</v>
      </c>
      <c r="N18" s="3">
        <v>34000794.359999992</v>
      </c>
      <c r="O18" s="3">
        <v>32865654.590000004</v>
      </c>
      <c r="P18" s="3">
        <v>21071100.989999998</v>
      </c>
      <c r="Q18" s="14">
        <v>11744767.399999999</v>
      </c>
      <c r="R18" s="3">
        <v>57031648.009999998</v>
      </c>
      <c r="S18" s="3">
        <v>41923050.399999999</v>
      </c>
      <c r="T18" s="3">
        <v>24484628.010000002</v>
      </c>
      <c r="U18" s="14">
        <v>10698516.83</v>
      </c>
      <c r="V18" s="3">
        <v>18790702.449999999</v>
      </c>
      <c r="W18" s="3">
        <v>15237117.310000001</v>
      </c>
      <c r="X18" s="3">
        <v>10611925.539999999</v>
      </c>
      <c r="Y18" s="16">
        <v>7280789.379999999</v>
      </c>
      <c r="Z18" s="3">
        <v>17680069.460000001</v>
      </c>
      <c r="AA18" s="3">
        <v>12818907.939999998</v>
      </c>
      <c r="AB18" s="3">
        <v>4187630.8200000003</v>
      </c>
      <c r="AC18" s="16">
        <v>1813659.9300000002</v>
      </c>
      <c r="AD18" s="3">
        <v>11711848.629999999</v>
      </c>
      <c r="AE18" s="3">
        <v>9979361.0200000033</v>
      </c>
      <c r="AF18" s="3">
        <v>3161211.5099999988</v>
      </c>
      <c r="AG18" s="16">
        <v>1085997.4899999988</v>
      </c>
      <c r="AH18" s="3">
        <v>12210089.34</v>
      </c>
      <c r="AI18" s="3">
        <v>10627269.819999998</v>
      </c>
      <c r="AJ18" s="3">
        <v>2800545.16</v>
      </c>
      <c r="AK18" s="16">
        <v>951714.70000000007</v>
      </c>
      <c r="AL18" s="3">
        <v>11458433.790000001</v>
      </c>
      <c r="AM18" s="3">
        <v>9651231.8699999992</v>
      </c>
      <c r="AN18" s="3">
        <v>2351350.44</v>
      </c>
      <c r="AO18" s="16">
        <v>763306.64</v>
      </c>
      <c r="AP18" s="3">
        <v>12307019.720000001</v>
      </c>
      <c r="AQ18" s="3">
        <v>10116271.439999999</v>
      </c>
      <c r="AR18" s="3">
        <v>2590461.5499999998</v>
      </c>
      <c r="AS18" s="16">
        <v>888455.91</v>
      </c>
      <c r="AT18" s="3">
        <v>8834168.8399999999</v>
      </c>
      <c r="AU18" s="3">
        <v>6188595.9500000002</v>
      </c>
      <c r="AV18" s="3">
        <v>1877709.57</v>
      </c>
      <c r="AW18" s="16">
        <v>478044.61</v>
      </c>
      <c r="AX18" s="3">
        <v>6328114.5800000001</v>
      </c>
      <c r="AY18" s="3">
        <v>5001588.99</v>
      </c>
      <c r="AZ18" s="3">
        <v>1842141.48</v>
      </c>
      <c r="BA18" s="16">
        <v>426344.47</v>
      </c>
      <c r="BB18" s="3">
        <v>2552214.88</v>
      </c>
      <c r="BC18" s="3">
        <v>2047154</v>
      </c>
      <c r="BD18" s="3">
        <v>942433.99</v>
      </c>
      <c r="BE18" s="14">
        <v>464417.95</v>
      </c>
    </row>
    <row r="19" spans="1:95">
      <c r="A19" s="1"/>
      <c r="B19" s="95" t="s">
        <v>18</v>
      </c>
      <c r="C19" s="58" t="s">
        <v>175</v>
      </c>
      <c r="D19" s="136">
        <v>256400.52268799997</v>
      </c>
      <c r="E19" s="155">
        <v>133848.807856</v>
      </c>
      <c r="F19" s="136">
        <v>628896.76</v>
      </c>
      <c r="G19" s="13">
        <v>178033.04551500003</v>
      </c>
      <c r="H19" s="13">
        <v>294060.33562000003</v>
      </c>
      <c r="I19" s="15">
        <v>53413.783498999983</v>
      </c>
      <c r="J19" s="13">
        <v>2804267.29</v>
      </c>
      <c r="K19" s="13">
        <v>2390268.4700000002</v>
      </c>
      <c r="L19" s="13">
        <v>948981.74999999988</v>
      </c>
      <c r="M19" s="15">
        <v>1974366.53</v>
      </c>
      <c r="N19" s="13">
        <v>919825.43</v>
      </c>
      <c r="O19" s="13">
        <v>525362.71</v>
      </c>
      <c r="P19" s="13">
        <v>55297.14</v>
      </c>
      <c r="Q19" s="15">
        <v>249060.6</v>
      </c>
      <c r="R19" s="13">
        <v>177196.16999999993</v>
      </c>
      <c r="S19" s="13">
        <v>92995.94</v>
      </c>
      <c r="T19" s="13">
        <v>270927.02</v>
      </c>
      <c r="U19" s="15">
        <v>32285.39</v>
      </c>
      <c r="V19" s="13">
        <v>446780.99999999994</v>
      </c>
      <c r="W19" s="13">
        <v>675294.06</v>
      </c>
      <c r="X19" s="13">
        <v>784561.1</v>
      </c>
      <c r="Y19" s="17">
        <v>476731.65</v>
      </c>
      <c r="Z19" s="13">
        <v>524459.47000000009</v>
      </c>
      <c r="AA19" s="13">
        <v>323235.44999999995</v>
      </c>
      <c r="AB19" s="13">
        <v>227801.12</v>
      </c>
      <c r="AC19" s="17">
        <v>47343.149999999994</v>
      </c>
      <c r="AD19" s="13">
        <v>843606.07</v>
      </c>
      <c r="AE19" s="13">
        <v>449813.76000000001</v>
      </c>
      <c r="AF19" s="13">
        <v>262806.56</v>
      </c>
      <c r="AG19" s="17">
        <v>201639.87</v>
      </c>
      <c r="AH19" s="13">
        <v>299351.96999999997</v>
      </c>
      <c r="AI19" s="13">
        <v>284819.53999999998</v>
      </c>
      <c r="AJ19" s="13">
        <v>49805.740000000005</v>
      </c>
      <c r="AK19" s="17">
        <v>38512.810000000005</v>
      </c>
      <c r="AL19" s="13">
        <v>145082.78</v>
      </c>
      <c r="AM19" s="13">
        <v>99649.34</v>
      </c>
      <c r="AN19" s="13">
        <v>62120.01</v>
      </c>
      <c r="AO19" s="17">
        <v>3707.42</v>
      </c>
      <c r="AP19" s="13">
        <v>55529.95</v>
      </c>
      <c r="AQ19" s="13">
        <v>53423.11</v>
      </c>
      <c r="AR19" s="13">
        <v>36182.129999999997</v>
      </c>
      <c r="AS19" s="17">
        <v>25043.98</v>
      </c>
      <c r="AT19" s="13">
        <v>114968.5</v>
      </c>
      <c r="AU19" s="13">
        <v>81687.83</v>
      </c>
      <c r="AV19" s="13">
        <v>49545.53</v>
      </c>
      <c r="AW19" s="17">
        <v>9355.48</v>
      </c>
      <c r="AX19" s="13">
        <v>228991.76</v>
      </c>
      <c r="AY19" s="13">
        <v>174736.05</v>
      </c>
      <c r="AZ19" s="13">
        <v>89656.8</v>
      </c>
      <c r="BA19" s="17">
        <v>27255.25</v>
      </c>
      <c r="BB19" s="13">
        <v>216539.53</v>
      </c>
      <c r="BC19" s="13">
        <v>171289.16</v>
      </c>
      <c r="BD19" s="13">
        <v>128063.29</v>
      </c>
      <c r="BE19" s="15">
        <v>44209.93</v>
      </c>
    </row>
    <row r="20" spans="1:95">
      <c r="A20" s="1"/>
      <c r="B20" s="95" t="s">
        <v>19</v>
      </c>
      <c r="C20" s="60" t="s">
        <v>176</v>
      </c>
      <c r="D20" s="136">
        <v>4057012.9746399997</v>
      </c>
      <c r="E20" s="155">
        <v>2129430.9844800001</v>
      </c>
      <c r="F20" s="136">
        <v>9549420.8300000001</v>
      </c>
      <c r="G20" s="13">
        <v>7140005.4228399992</v>
      </c>
      <c r="H20" s="13">
        <v>4650797.3408000004</v>
      </c>
      <c r="I20" s="15">
        <v>2171975.4459000002</v>
      </c>
      <c r="J20" s="13">
        <v>9742182.4974999987</v>
      </c>
      <c r="K20" s="13">
        <v>7408112.75</v>
      </c>
      <c r="L20" s="13">
        <v>5095099.91</v>
      </c>
      <c r="M20" s="15">
        <v>2553547.09</v>
      </c>
      <c r="N20" s="13">
        <v>7716275.4699999997</v>
      </c>
      <c r="O20" s="13">
        <v>5249765.9099999992</v>
      </c>
      <c r="P20" s="13">
        <v>3851488.5</v>
      </c>
      <c r="Q20" s="15">
        <v>1029973.8400000002</v>
      </c>
      <c r="R20" s="13">
        <v>2608435.16</v>
      </c>
      <c r="S20" s="13">
        <v>1305735.82</v>
      </c>
      <c r="T20" s="13">
        <v>671485.73</v>
      </c>
      <c r="U20" s="15">
        <v>298105.29999999993</v>
      </c>
      <c r="V20" s="13">
        <v>1917490.3800000001</v>
      </c>
      <c r="W20" s="13">
        <v>1286389.6500000001</v>
      </c>
      <c r="X20" s="13">
        <v>850470.13</v>
      </c>
      <c r="Y20" s="17">
        <v>518818.18</v>
      </c>
      <c r="Z20" s="13">
        <v>3331953.4299999997</v>
      </c>
      <c r="AA20" s="13">
        <v>1645001.23</v>
      </c>
      <c r="AB20" s="13">
        <v>1247634.9500000002</v>
      </c>
      <c r="AC20" s="17">
        <v>547209.09000000008</v>
      </c>
      <c r="AD20" s="13">
        <v>2293614.5</v>
      </c>
      <c r="AE20" s="13">
        <v>1517377.09</v>
      </c>
      <c r="AF20" s="13">
        <v>959072.64999999991</v>
      </c>
      <c r="AG20" s="17">
        <v>476042.95</v>
      </c>
      <c r="AH20" s="13">
        <v>1837435.6300000001</v>
      </c>
      <c r="AI20" s="13">
        <v>1371736.91</v>
      </c>
      <c r="AJ20" s="13">
        <v>866061.10000000009</v>
      </c>
      <c r="AK20" s="17">
        <v>427466.08</v>
      </c>
      <c r="AL20" s="13">
        <v>1232193.74</v>
      </c>
      <c r="AM20" s="13">
        <v>833643.13</v>
      </c>
      <c r="AN20" s="13">
        <v>558600.30000000005</v>
      </c>
      <c r="AO20" s="17">
        <v>253249.65</v>
      </c>
      <c r="AP20" s="13">
        <v>1021701.05</v>
      </c>
      <c r="AQ20" s="13">
        <v>754900.77</v>
      </c>
      <c r="AR20" s="13">
        <v>500376.96</v>
      </c>
      <c r="AS20" s="17">
        <v>242116.13</v>
      </c>
      <c r="AT20" s="13">
        <v>1289525.73</v>
      </c>
      <c r="AU20" s="13">
        <v>981720.17</v>
      </c>
      <c r="AV20" s="13">
        <v>662096.06000000006</v>
      </c>
      <c r="AW20" s="17">
        <v>301974.15999999997</v>
      </c>
      <c r="AX20" s="13">
        <v>1409380.63</v>
      </c>
      <c r="AY20" s="13">
        <v>1103628.1000000001</v>
      </c>
      <c r="AZ20" s="13">
        <v>777872.13</v>
      </c>
      <c r="BA20" s="17">
        <v>377532.85</v>
      </c>
      <c r="BB20" s="13">
        <v>1996707.8</v>
      </c>
      <c r="BC20" s="13">
        <v>1522827.54</v>
      </c>
      <c r="BD20" s="13">
        <v>998013.08</v>
      </c>
      <c r="BE20" s="15">
        <v>451134.02</v>
      </c>
    </row>
    <row r="21" spans="1:95">
      <c r="A21" s="1"/>
      <c r="B21" s="95" t="s">
        <v>20</v>
      </c>
      <c r="C21" s="58" t="s">
        <v>178</v>
      </c>
      <c r="D21" s="139">
        <v>6690682.77104</v>
      </c>
      <c r="E21" s="154">
        <v>3066645.938416</v>
      </c>
      <c r="F21" s="139">
        <v>-26443124.809999999</v>
      </c>
      <c r="G21" s="3">
        <v>-17460184.693844996</v>
      </c>
      <c r="H21" s="3">
        <v>-21608318.745687</v>
      </c>
      <c r="I21" s="14">
        <v>408248.29208499991</v>
      </c>
      <c r="J21" s="13">
        <v>9984901.8264000006</v>
      </c>
      <c r="K21" s="13">
        <v>14168024.879999999</v>
      </c>
      <c r="L21" s="13">
        <v>6225971.2000000002</v>
      </c>
      <c r="M21" s="15">
        <v>5525046.5600000005</v>
      </c>
      <c r="N21" s="13">
        <v>27204344.32</v>
      </c>
      <c r="O21" s="13">
        <v>28141251.390000001</v>
      </c>
      <c r="P21" s="13">
        <v>17274909.629999999</v>
      </c>
      <c r="Q21" s="15">
        <v>10963854.16</v>
      </c>
      <c r="R21" s="13">
        <v>54600409.020000003</v>
      </c>
      <c r="S21" s="13">
        <v>40710310.520000003</v>
      </c>
      <c r="T21" s="13">
        <v>24084069.300000001</v>
      </c>
      <c r="U21" s="15">
        <v>10432696.919999998</v>
      </c>
      <c r="V21" s="13">
        <v>17319993.07</v>
      </c>
      <c r="W21" s="13">
        <v>14626021.719999999</v>
      </c>
      <c r="X21" s="13">
        <v>10546016.509999998</v>
      </c>
      <c r="Y21" s="17">
        <v>7238702.8499999996</v>
      </c>
      <c r="Z21" s="13">
        <v>14872575.5</v>
      </c>
      <c r="AA21" s="13">
        <v>11497142.16</v>
      </c>
      <c r="AB21" s="13">
        <v>3167796.99</v>
      </c>
      <c r="AC21" s="17">
        <v>1313793.99</v>
      </c>
      <c r="AD21" s="13">
        <v>10261840.199999999</v>
      </c>
      <c r="AE21" s="13">
        <v>8911797.6900000013</v>
      </c>
      <c r="AF21" s="13">
        <v>2464945.419999999</v>
      </c>
      <c r="AG21" s="17">
        <v>811594.40999999887</v>
      </c>
      <c r="AH21" s="13">
        <v>10672005.68</v>
      </c>
      <c r="AI21" s="13">
        <v>9540352.4499999974</v>
      </c>
      <c r="AJ21" s="13">
        <v>1984289.8000000003</v>
      </c>
      <c r="AK21" s="17">
        <v>562761.43000000005</v>
      </c>
      <c r="AL21" s="13">
        <v>10371322.83</v>
      </c>
      <c r="AM21" s="13">
        <v>8917238.0800000001</v>
      </c>
      <c r="AN21" s="13">
        <v>1854870.15</v>
      </c>
      <c r="AO21" s="17">
        <v>513764.41</v>
      </c>
      <c r="AP21" s="13">
        <v>11340848.619999999</v>
      </c>
      <c r="AQ21" s="13">
        <v>9414793.7799999993</v>
      </c>
      <c r="AR21" s="13">
        <v>2126266.7200000002</v>
      </c>
      <c r="AS21" s="17">
        <v>671383.76</v>
      </c>
      <c r="AT21" s="13">
        <v>7659611.6100000003</v>
      </c>
      <c r="AU21" s="13">
        <v>5288563.6100000003</v>
      </c>
      <c r="AV21" s="13">
        <v>1265159.04</v>
      </c>
      <c r="AW21" s="17">
        <v>185425.93</v>
      </c>
      <c r="AX21" s="13">
        <v>5147725.71</v>
      </c>
      <c r="AY21" s="13">
        <v>4072696.94</v>
      </c>
      <c r="AZ21" s="13">
        <v>1153926.1499999999</v>
      </c>
      <c r="BA21" s="17">
        <v>76066.87</v>
      </c>
      <c r="BB21" s="13">
        <v>772046.61</v>
      </c>
      <c r="BC21" s="13">
        <v>695615.62</v>
      </c>
      <c r="BD21" s="13">
        <v>72484.2</v>
      </c>
      <c r="BE21" s="15">
        <v>57493.86</v>
      </c>
    </row>
    <row r="22" spans="1:95">
      <c r="A22" s="1"/>
      <c r="B22" s="95" t="s">
        <v>21</v>
      </c>
      <c r="C22" s="58" t="s">
        <v>179</v>
      </c>
      <c r="D22" s="136">
        <v>1075913</v>
      </c>
      <c r="E22" s="155">
        <v>601702</v>
      </c>
      <c r="F22" s="136">
        <v>-3564427</v>
      </c>
      <c r="G22" s="13">
        <v>-1831535</v>
      </c>
      <c r="H22" s="13">
        <v>-3119624</v>
      </c>
      <c r="I22" s="15">
        <v>316400</v>
      </c>
      <c r="J22" s="13">
        <v>3775111</v>
      </c>
      <c r="K22" s="13">
        <v>4155645</v>
      </c>
      <c r="L22" s="13">
        <v>1393363</v>
      </c>
      <c r="M22" s="15">
        <v>926410</v>
      </c>
      <c r="N22" s="13">
        <v>4884818</v>
      </c>
      <c r="O22" s="13">
        <v>5713676</v>
      </c>
      <c r="P22" s="13">
        <v>3430596</v>
      </c>
      <c r="Q22" s="15">
        <v>2147015</v>
      </c>
      <c r="R22" s="13">
        <v>10829642</v>
      </c>
      <c r="S22" s="13">
        <v>8115575</v>
      </c>
      <c r="T22" s="13">
        <v>4764070</v>
      </c>
      <c r="U22" s="15">
        <v>2092412</v>
      </c>
      <c r="V22" s="13">
        <v>3576283</v>
      </c>
      <c r="W22" s="13">
        <v>2952451</v>
      </c>
      <c r="X22" s="13">
        <v>2134675</v>
      </c>
      <c r="Y22" s="17">
        <v>1442462</v>
      </c>
      <c r="Z22" s="13">
        <v>3323500.96</v>
      </c>
      <c r="AA22" s="13">
        <v>2369068</v>
      </c>
      <c r="AB22" s="13">
        <v>787671</v>
      </c>
      <c r="AC22" s="17">
        <v>270338</v>
      </c>
      <c r="AD22" s="13">
        <v>2089370</v>
      </c>
      <c r="AE22" s="13">
        <v>1802679</v>
      </c>
      <c r="AF22" s="13">
        <v>546086</v>
      </c>
      <c r="AG22" s="17">
        <v>182040</v>
      </c>
      <c r="AH22" s="13">
        <v>2203620</v>
      </c>
      <c r="AI22" s="13">
        <v>1913872</v>
      </c>
      <c r="AJ22" s="13">
        <v>411875</v>
      </c>
      <c r="AK22" s="17">
        <v>115796</v>
      </c>
      <c r="AL22" s="13">
        <v>2133624</v>
      </c>
      <c r="AM22" s="13">
        <v>1736356</v>
      </c>
      <c r="AN22" s="13">
        <v>364324</v>
      </c>
      <c r="AO22" s="17">
        <v>107550</v>
      </c>
      <c r="AP22" s="13">
        <v>2323185</v>
      </c>
      <c r="AQ22" s="13">
        <v>1964446</v>
      </c>
      <c r="AR22" s="13">
        <v>421488</v>
      </c>
      <c r="AS22" s="17">
        <v>136190</v>
      </c>
      <c r="AT22" s="13">
        <v>1573196</v>
      </c>
      <c r="AU22" s="13">
        <v>1022382</v>
      </c>
      <c r="AV22" s="13">
        <v>269796</v>
      </c>
      <c r="AW22" s="17">
        <v>46403</v>
      </c>
      <c r="AX22" s="13">
        <v>1024981</v>
      </c>
      <c r="AY22" s="13">
        <v>898577</v>
      </c>
      <c r="AZ22" s="13">
        <v>245109</v>
      </c>
      <c r="BA22" s="17">
        <v>16121</v>
      </c>
      <c r="BB22" s="13">
        <v>222022</v>
      </c>
      <c r="BC22" s="13">
        <v>139215</v>
      </c>
      <c r="BD22" s="13">
        <v>14500</v>
      </c>
      <c r="BE22" s="15">
        <v>10000</v>
      </c>
    </row>
    <row r="23" spans="1:95">
      <c r="A23" s="1"/>
      <c r="B23" s="95" t="s">
        <v>22</v>
      </c>
      <c r="C23" s="58" t="s">
        <v>180</v>
      </c>
      <c r="D23" s="136">
        <v>5614769.77104</v>
      </c>
      <c r="E23" s="155">
        <v>2464943.938416</v>
      </c>
      <c r="F23" s="136">
        <v>-22878697.809999999</v>
      </c>
      <c r="G23" s="13">
        <v>-15628649.693844998</v>
      </c>
      <c r="H23" s="13">
        <v>-18488694.745687</v>
      </c>
      <c r="I23" s="15">
        <v>91848.292085000023</v>
      </c>
      <c r="J23" s="13">
        <v>6209790.8263999997</v>
      </c>
      <c r="K23" s="13">
        <v>10012379.879999999</v>
      </c>
      <c r="L23" s="13">
        <v>4832608.1999999993</v>
      </c>
      <c r="M23" s="15">
        <v>4598636.5600000005</v>
      </c>
      <c r="N23" s="13">
        <v>22319526.32</v>
      </c>
      <c r="O23" s="13">
        <v>22427575.390000001</v>
      </c>
      <c r="P23" s="13">
        <v>13844313.629999997</v>
      </c>
      <c r="Q23" s="15">
        <v>8816839.160000002</v>
      </c>
      <c r="R23" s="13">
        <v>43770767.020000003</v>
      </c>
      <c r="S23" s="13">
        <v>32594735.52</v>
      </c>
      <c r="T23" s="13">
        <v>19319999.300000001</v>
      </c>
      <c r="U23" s="15">
        <v>8340284.9199999999</v>
      </c>
      <c r="V23" s="13">
        <v>13743710.07</v>
      </c>
      <c r="W23" s="13">
        <v>11673570.719999999</v>
      </c>
      <c r="X23" s="13">
        <v>8411341.5099999998</v>
      </c>
      <c r="Y23" s="17">
        <v>5796240.8499999996</v>
      </c>
      <c r="Z23" s="13">
        <v>11549074.539999999</v>
      </c>
      <c r="AA23" s="13">
        <v>9128074.1600000001</v>
      </c>
      <c r="AB23" s="13">
        <v>2380125.9899999998</v>
      </c>
      <c r="AC23" s="17">
        <v>1043455.99</v>
      </c>
      <c r="AD23" s="13">
        <v>8172470.1999999993</v>
      </c>
      <c r="AE23" s="13">
        <v>6945277.7085000034</v>
      </c>
      <c r="AF23" s="13">
        <v>1839440.8912999989</v>
      </c>
      <c r="AG23" s="17">
        <v>572296.02349999885</v>
      </c>
      <c r="AH23" s="13">
        <v>8435662.4607999995</v>
      </c>
      <c r="AI23" s="13">
        <v>7607114.2899999991</v>
      </c>
      <c r="AJ23" s="13">
        <v>1572414.8000000003</v>
      </c>
      <c r="AK23" s="17">
        <v>446965.43000000005</v>
      </c>
      <c r="AL23" s="13">
        <v>8237698.8300000001</v>
      </c>
      <c r="AM23" s="13">
        <v>7180882.0800000001</v>
      </c>
      <c r="AN23" s="13">
        <v>1490546.15</v>
      </c>
      <c r="AO23" s="17">
        <v>406214.41</v>
      </c>
      <c r="AP23" s="13">
        <v>9017663.6199999992</v>
      </c>
      <c r="AQ23" s="13">
        <v>7450347.7800000003</v>
      </c>
      <c r="AR23" s="13">
        <v>1704778.72</v>
      </c>
      <c r="AS23" s="17">
        <v>535193.76</v>
      </c>
      <c r="AT23" s="13">
        <v>6086415.6100000003</v>
      </c>
      <c r="AU23" s="13">
        <v>4266181.6100000003</v>
      </c>
      <c r="AV23" s="13">
        <v>995363.04</v>
      </c>
      <c r="AW23" s="17">
        <v>139022.93</v>
      </c>
      <c r="AX23" s="13">
        <v>4122744.71</v>
      </c>
      <c r="AY23" s="13">
        <v>3174119.94</v>
      </c>
      <c r="AZ23" s="13">
        <v>908817.15</v>
      </c>
      <c r="BA23" s="17">
        <v>59945.87</v>
      </c>
      <c r="BB23" s="13">
        <v>550024.61</v>
      </c>
      <c r="BC23" s="13">
        <v>556400.62</v>
      </c>
      <c r="BD23" s="13">
        <v>57984.2</v>
      </c>
      <c r="BE23" s="15">
        <v>47493.86</v>
      </c>
    </row>
    <row r="24" spans="1:95">
      <c r="A24" s="1"/>
      <c r="B24" s="95" t="s">
        <v>23</v>
      </c>
      <c r="C24" s="58" t="s">
        <v>181</v>
      </c>
      <c r="D24" s="139">
        <v>0</v>
      </c>
      <c r="E24" s="154">
        <v>0</v>
      </c>
      <c r="F24" s="139">
        <v>0</v>
      </c>
      <c r="G24" s="3">
        <v>0</v>
      </c>
      <c r="H24" s="3">
        <v>0</v>
      </c>
      <c r="I24" s="14">
        <v>0</v>
      </c>
      <c r="J24" s="13">
        <v>0</v>
      </c>
      <c r="K24" s="13">
        <v>0</v>
      </c>
      <c r="L24" s="13">
        <v>0</v>
      </c>
      <c r="M24" s="15">
        <v>0</v>
      </c>
      <c r="N24" s="13">
        <v>0</v>
      </c>
      <c r="O24" s="13">
        <v>0</v>
      </c>
      <c r="P24" s="13">
        <v>0</v>
      </c>
      <c r="Q24" s="15">
        <v>0</v>
      </c>
      <c r="R24" s="13">
        <v>0</v>
      </c>
      <c r="S24" s="13">
        <v>0</v>
      </c>
      <c r="T24" s="13">
        <v>0</v>
      </c>
      <c r="U24" s="15">
        <v>0</v>
      </c>
      <c r="V24" s="13">
        <v>0</v>
      </c>
      <c r="W24" s="13">
        <v>0</v>
      </c>
      <c r="X24" s="13">
        <v>0</v>
      </c>
      <c r="Y24" s="17">
        <v>0</v>
      </c>
      <c r="Z24" s="13">
        <v>0</v>
      </c>
      <c r="AA24" s="13">
        <v>0</v>
      </c>
      <c r="AB24" s="13">
        <v>0</v>
      </c>
      <c r="AC24" s="17">
        <v>0</v>
      </c>
      <c r="AD24" s="13">
        <v>0</v>
      </c>
      <c r="AE24" s="13">
        <v>0</v>
      </c>
      <c r="AF24" s="13">
        <v>0</v>
      </c>
      <c r="AG24" s="17">
        <v>0</v>
      </c>
      <c r="AH24" s="13">
        <v>0</v>
      </c>
      <c r="AI24" s="13">
        <v>0</v>
      </c>
      <c r="AJ24" s="13">
        <v>0</v>
      </c>
      <c r="AK24" s="17">
        <v>0</v>
      </c>
      <c r="AL24" s="13">
        <v>0</v>
      </c>
      <c r="AM24" s="13">
        <v>0</v>
      </c>
      <c r="AN24" s="13">
        <v>0</v>
      </c>
      <c r="AO24" s="17">
        <v>0</v>
      </c>
      <c r="AP24" s="13">
        <v>0</v>
      </c>
      <c r="AQ24" s="13">
        <v>0</v>
      </c>
      <c r="AR24" s="13">
        <v>0</v>
      </c>
      <c r="AS24" s="17">
        <v>0</v>
      </c>
      <c r="AT24" s="13">
        <v>0</v>
      </c>
      <c r="AU24" s="13">
        <v>0</v>
      </c>
      <c r="AV24" s="13">
        <v>0</v>
      </c>
      <c r="AW24" s="17">
        <v>0</v>
      </c>
      <c r="AX24" s="13">
        <v>0</v>
      </c>
      <c r="AY24" s="13">
        <v>0</v>
      </c>
      <c r="AZ24" s="13">
        <v>0</v>
      </c>
      <c r="BA24" s="17">
        <v>0</v>
      </c>
      <c r="BB24" s="13">
        <v>0</v>
      </c>
      <c r="BC24" s="13">
        <v>0</v>
      </c>
      <c r="BD24" s="13">
        <v>0</v>
      </c>
      <c r="BE24" s="15">
        <v>0</v>
      </c>
    </row>
    <row r="25" spans="1:95" s="6" customFormat="1">
      <c r="A25" s="4"/>
      <c r="B25" s="94" t="s">
        <v>24</v>
      </c>
      <c r="C25" s="93" t="s">
        <v>182</v>
      </c>
      <c r="D25" s="141">
        <v>5614769.77104</v>
      </c>
      <c r="E25" s="156">
        <v>2464943.938416</v>
      </c>
      <c r="F25" s="141">
        <v>-22878697.809999999</v>
      </c>
      <c r="G25" s="24">
        <v>-15628649.693844998</v>
      </c>
      <c r="H25" s="24">
        <v>-18488694.745687</v>
      </c>
      <c r="I25" s="131">
        <v>91848.292085000023</v>
      </c>
      <c r="J25" s="3">
        <v>6209790.8263999997</v>
      </c>
      <c r="K25" s="3">
        <v>10012379.879999999</v>
      </c>
      <c r="L25" s="3">
        <v>4832608.1999999993</v>
      </c>
      <c r="M25" s="14">
        <v>4598636.5600000005</v>
      </c>
      <c r="N25" s="3">
        <v>22319526.32</v>
      </c>
      <c r="O25" s="3">
        <v>22427575.390000001</v>
      </c>
      <c r="P25" s="3">
        <v>13844313.629999997</v>
      </c>
      <c r="Q25" s="14">
        <v>8816839.160000002</v>
      </c>
      <c r="R25" s="3">
        <v>43770767.020000003</v>
      </c>
      <c r="S25" s="3">
        <v>32594735.52</v>
      </c>
      <c r="T25" s="3">
        <v>19319999.300000001</v>
      </c>
      <c r="U25" s="14">
        <v>8340284.9199999999</v>
      </c>
      <c r="V25" s="3">
        <v>13743710.07</v>
      </c>
      <c r="W25" s="3">
        <v>11673570.719999999</v>
      </c>
      <c r="X25" s="3">
        <v>8411341.5099999998</v>
      </c>
      <c r="Y25" s="16">
        <v>5796240.8499999996</v>
      </c>
      <c r="Z25" s="3">
        <v>11549074.539999999</v>
      </c>
      <c r="AA25" s="3">
        <v>9128074.1600000001</v>
      </c>
      <c r="AB25" s="3">
        <v>2380125.9899999998</v>
      </c>
      <c r="AC25" s="16">
        <v>1043455.99</v>
      </c>
      <c r="AD25" s="3">
        <v>8172470.1999999993</v>
      </c>
      <c r="AE25" s="3">
        <v>6945277.7085000034</v>
      </c>
      <c r="AF25" s="3">
        <v>1839440.8912999989</v>
      </c>
      <c r="AG25" s="16">
        <v>572296.02349999885</v>
      </c>
      <c r="AH25" s="3">
        <v>8435662.4607999995</v>
      </c>
      <c r="AI25" s="3">
        <v>7607114.2899999991</v>
      </c>
      <c r="AJ25" s="3">
        <v>1572414.8000000003</v>
      </c>
      <c r="AK25" s="16">
        <v>446965.43000000005</v>
      </c>
      <c r="AL25" s="3">
        <v>8237698.8300000001</v>
      </c>
      <c r="AM25" s="3">
        <v>7180882.0800000001</v>
      </c>
      <c r="AN25" s="3">
        <v>1490546.15</v>
      </c>
      <c r="AO25" s="16">
        <v>406214.41</v>
      </c>
      <c r="AP25" s="3">
        <v>9017663.6199999992</v>
      </c>
      <c r="AQ25" s="3">
        <v>7450347.7800000003</v>
      </c>
      <c r="AR25" s="3">
        <v>1704778.72</v>
      </c>
      <c r="AS25" s="16">
        <v>535193.76</v>
      </c>
      <c r="AT25" s="3">
        <v>6086415.6100000003</v>
      </c>
      <c r="AU25" s="3">
        <v>4266181.6100000003</v>
      </c>
      <c r="AV25" s="3">
        <v>995363.04</v>
      </c>
      <c r="AW25" s="16">
        <v>139022.93</v>
      </c>
      <c r="AX25" s="3">
        <v>4122744.71</v>
      </c>
      <c r="AY25" s="3">
        <v>3174119.94</v>
      </c>
      <c r="AZ25" s="3">
        <v>908817.15</v>
      </c>
      <c r="BA25" s="16">
        <v>59945.87</v>
      </c>
      <c r="BB25" s="3">
        <v>550024.61</v>
      </c>
      <c r="BC25" s="3">
        <v>556400.62</v>
      </c>
      <c r="BD25" s="3">
        <v>57984.2</v>
      </c>
      <c r="BE25" s="14">
        <v>47493.86</v>
      </c>
    </row>
    <row r="26" spans="1:95">
      <c r="A26" s="1"/>
      <c r="B26" s="95" t="s">
        <v>25</v>
      </c>
      <c r="C26" s="58" t="s">
        <v>183</v>
      </c>
      <c r="D26" s="142">
        <v>0</v>
      </c>
      <c r="E26" s="157">
        <v>0</v>
      </c>
      <c r="F26" s="142">
        <v>0</v>
      </c>
      <c r="G26" s="12">
        <v>0</v>
      </c>
      <c r="H26" s="12">
        <v>0</v>
      </c>
      <c r="I26" s="132">
        <v>0</v>
      </c>
      <c r="J26" s="13">
        <v>0</v>
      </c>
      <c r="K26" s="13">
        <v>0</v>
      </c>
      <c r="L26" s="13">
        <v>0</v>
      </c>
      <c r="M26" s="15">
        <v>0</v>
      </c>
      <c r="N26" s="13">
        <v>0</v>
      </c>
      <c r="O26" s="13">
        <v>0</v>
      </c>
      <c r="P26" s="13">
        <v>0</v>
      </c>
      <c r="Q26" s="15">
        <v>0</v>
      </c>
      <c r="R26" s="13">
        <v>0</v>
      </c>
      <c r="S26" s="13">
        <v>0</v>
      </c>
      <c r="T26" s="13">
        <v>0</v>
      </c>
      <c r="U26" s="15">
        <v>0</v>
      </c>
      <c r="V26" s="13">
        <v>0</v>
      </c>
      <c r="W26" s="13">
        <v>0</v>
      </c>
      <c r="X26" s="13">
        <v>0</v>
      </c>
      <c r="Y26" s="17">
        <v>0</v>
      </c>
      <c r="Z26" s="13">
        <v>0</v>
      </c>
      <c r="AA26" s="13">
        <v>0</v>
      </c>
      <c r="AB26" s="13">
        <v>0</v>
      </c>
      <c r="AC26" s="17">
        <v>0</v>
      </c>
      <c r="AD26" s="13">
        <v>0</v>
      </c>
      <c r="AE26" s="13">
        <v>0</v>
      </c>
      <c r="AF26" s="13">
        <v>0</v>
      </c>
      <c r="AG26" s="17">
        <v>0</v>
      </c>
      <c r="AH26" s="13">
        <v>0</v>
      </c>
      <c r="AI26" s="13">
        <v>0</v>
      </c>
      <c r="AJ26" s="13">
        <v>0</v>
      </c>
      <c r="AK26" s="17">
        <v>0</v>
      </c>
      <c r="AL26" s="13">
        <v>0</v>
      </c>
      <c r="AM26" s="13">
        <v>0</v>
      </c>
      <c r="AN26" s="13">
        <v>0</v>
      </c>
      <c r="AO26" s="17">
        <v>0</v>
      </c>
      <c r="AP26" s="13">
        <v>0</v>
      </c>
      <c r="AQ26" s="13">
        <v>0</v>
      </c>
      <c r="AR26" s="13">
        <v>0</v>
      </c>
      <c r="AS26" s="17">
        <v>0</v>
      </c>
      <c r="AT26" s="13">
        <v>0</v>
      </c>
      <c r="AU26" s="13">
        <v>0</v>
      </c>
      <c r="AV26" s="13">
        <v>0</v>
      </c>
      <c r="AW26" s="17">
        <v>0</v>
      </c>
      <c r="AX26" s="13">
        <v>0</v>
      </c>
      <c r="AY26" s="13">
        <v>0</v>
      </c>
      <c r="AZ26" s="13">
        <v>0</v>
      </c>
      <c r="BA26" s="17">
        <v>0</v>
      </c>
      <c r="BB26" s="13">
        <v>0</v>
      </c>
      <c r="BC26" s="13">
        <v>0</v>
      </c>
      <c r="BD26" s="13">
        <v>0</v>
      </c>
      <c r="BE26" s="15">
        <v>0</v>
      </c>
    </row>
    <row r="27" spans="1:95">
      <c r="A27" s="1"/>
      <c r="B27" s="95" t="s">
        <v>26</v>
      </c>
      <c r="C27" s="58" t="s">
        <v>184</v>
      </c>
      <c r="D27" s="142">
        <v>5614769.77104</v>
      </c>
      <c r="E27" s="157">
        <v>2464943.938416</v>
      </c>
      <c r="F27" s="142">
        <v>-22878697.809999999</v>
      </c>
      <c r="G27" s="12">
        <v>-15628649.693844998</v>
      </c>
      <c r="H27" s="12">
        <v>-18488694.745687</v>
      </c>
      <c r="I27" s="132">
        <v>91848.292085000023</v>
      </c>
      <c r="J27" s="13">
        <v>6209790.8263999997</v>
      </c>
      <c r="K27" s="13">
        <v>10012379.879999999</v>
      </c>
      <c r="L27" s="13">
        <v>4832608.1999999993</v>
      </c>
      <c r="M27" s="15">
        <v>4598636.5600000005</v>
      </c>
      <c r="N27" s="13">
        <v>22319526.32</v>
      </c>
      <c r="O27" s="13">
        <v>22427575.390000001</v>
      </c>
      <c r="P27" s="13">
        <v>13844313.629999997</v>
      </c>
      <c r="Q27" s="15">
        <v>8816839.160000002</v>
      </c>
      <c r="R27" s="13">
        <v>43770767.020000003</v>
      </c>
      <c r="S27" s="13">
        <v>32594735.52</v>
      </c>
      <c r="T27" s="13">
        <v>19319999.300000001</v>
      </c>
      <c r="U27" s="15">
        <v>8340284.9199999999</v>
      </c>
      <c r="V27" s="13">
        <v>13743710.07</v>
      </c>
      <c r="W27" s="13">
        <v>11673570.719999999</v>
      </c>
      <c r="X27" s="13">
        <v>8411341.5099999998</v>
      </c>
      <c r="Y27" s="17">
        <v>5796240.8499999996</v>
      </c>
      <c r="Z27" s="13">
        <v>11549074.539999999</v>
      </c>
      <c r="AA27" s="13">
        <v>9128074.1600000001</v>
      </c>
      <c r="AB27" s="13">
        <v>2380125.9899999998</v>
      </c>
      <c r="AC27" s="17">
        <v>1043455.99</v>
      </c>
      <c r="AD27" s="13">
        <v>8172470.1999999993</v>
      </c>
      <c r="AE27" s="13">
        <v>6945277.7085000034</v>
      </c>
      <c r="AF27" s="13">
        <v>1839440.8912999989</v>
      </c>
      <c r="AG27" s="17">
        <v>572296.02349999885</v>
      </c>
      <c r="AH27" s="13">
        <v>8435662.4607999995</v>
      </c>
      <c r="AI27" s="13">
        <v>7607114.2899999991</v>
      </c>
      <c r="AJ27" s="13">
        <v>1572414.8000000003</v>
      </c>
      <c r="AK27" s="17">
        <v>446965.43000000005</v>
      </c>
      <c r="AL27" s="13">
        <v>8237698.8300000001</v>
      </c>
      <c r="AM27" s="13">
        <v>7180882.0800000001</v>
      </c>
      <c r="AN27" s="13">
        <v>1490546.15</v>
      </c>
      <c r="AO27" s="17">
        <v>406214.41</v>
      </c>
      <c r="AP27" s="13">
        <v>9017663.6199999992</v>
      </c>
      <c r="AQ27" s="13">
        <v>7450347.7800000003</v>
      </c>
      <c r="AR27" s="13">
        <v>1704778.72</v>
      </c>
      <c r="AS27" s="17">
        <v>535193.76</v>
      </c>
      <c r="AT27" s="13">
        <v>6086415.6100000003</v>
      </c>
      <c r="AU27" s="13">
        <v>4266181.6100000003</v>
      </c>
      <c r="AV27" s="13">
        <v>995363.04</v>
      </c>
      <c r="AW27" s="17">
        <v>139022.93</v>
      </c>
      <c r="AX27" s="13">
        <v>4122744.71</v>
      </c>
      <c r="AY27" s="13">
        <v>3174119.94</v>
      </c>
      <c r="AZ27" s="13">
        <v>908817.15</v>
      </c>
      <c r="BA27" s="17">
        <v>59945.87</v>
      </c>
      <c r="BB27" s="13">
        <v>550024.61</v>
      </c>
      <c r="BC27" s="13">
        <v>556400.62</v>
      </c>
      <c r="BD27" s="13">
        <v>57984.2</v>
      </c>
      <c r="BE27" s="15">
        <v>47493.86</v>
      </c>
    </row>
    <row r="28" spans="1:95">
      <c r="A28" s="1"/>
      <c r="B28" s="95"/>
      <c r="C28" s="58"/>
      <c r="D28" s="143"/>
      <c r="E28" s="158"/>
      <c r="F28" s="143"/>
      <c r="I28" s="18"/>
      <c r="J28" s="3"/>
      <c r="K28" s="3"/>
      <c r="L28" s="3"/>
      <c r="M28" s="14"/>
      <c r="N28" s="126"/>
      <c r="O28" s="3"/>
      <c r="P28" s="3"/>
      <c r="Q28" s="14"/>
      <c r="R28" s="3"/>
      <c r="S28" s="3"/>
      <c r="T28" s="3"/>
      <c r="U28" s="14"/>
      <c r="V28" s="3"/>
      <c r="W28" s="3"/>
      <c r="X28" s="3"/>
      <c r="Y28" s="16"/>
      <c r="Z28" s="3"/>
      <c r="AA28" s="3"/>
      <c r="AB28" s="3"/>
      <c r="AC28" s="16"/>
      <c r="AD28" s="3"/>
      <c r="AE28" s="3"/>
      <c r="AF28" s="3"/>
      <c r="AG28" s="16"/>
      <c r="AH28" s="3"/>
      <c r="AI28" s="3"/>
      <c r="AJ28" s="3"/>
      <c r="AK28" s="16"/>
      <c r="AL28" s="3"/>
      <c r="AM28" s="3"/>
      <c r="AN28" s="3"/>
      <c r="AO28" s="16"/>
      <c r="AP28" s="3"/>
      <c r="AQ28" s="3"/>
      <c r="AR28" s="3"/>
      <c r="AS28" s="16"/>
      <c r="AT28" s="3"/>
      <c r="AU28" s="3"/>
      <c r="AV28" s="3"/>
      <c r="AW28" s="16"/>
      <c r="AX28" s="3"/>
      <c r="AY28" s="3"/>
      <c r="AZ28" s="3"/>
      <c r="BA28" s="16"/>
      <c r="BB28" s="3"/>
      <c r="BC28" s="3"/>
      <c r="BD28" s="3"/>
      <c r="BE28" s="14"/>
    </row>
    <row r="29" spans="1:95" s="6" customFormat="1">
      <c r="A29" s="4"/>
      <c r="B29" s="96" t="s">
        <v>62</v>
      </c>
      <c r="C29" s="98" t="s">
        <v>62</v>
      </c>
      <c r="D29" s="144">
        <v>15873767.173840001</v>
      </c>
      <c r="E29" s="159">
        <v>7767813.1122079995</v>
      </c>
      <c r="F29" s="144">
        <v>-7022075.8499999996</v>
      </c>
      <c r="G29" s="80">
        <f>G18+G9</f>
        <v>-2732501.9632849991</v>
      </c>
      <c r="H29" s="80">
        <f>H18+H9</f>
        <v>-12169457.925671</v>
      </c>
      <c r="I29" s="79">
        <f t="shared" ref="I29:P29" si="0">I9+I18</f>
        <v>5055849.6212419989</v>
      </c>
      <c r="J29" s="80">
        <f t="shared" si="0"/>
        <v>27002342.261595</v>
      </c>
      <c r="K29" s="80">
        <f t="shared" si="0"/>
        <v>26508791.079999994</v>
      </c>
      <c r="L29" s="80">
        <f t="shared" si="0"/>
        <v>15214264.419999998</v>
      </c>
      <c r="M29" s="79">
        <f t="shared" si="0"/>
        <v>8493609.1499999985</v>
      </c>
      <c r="N29" s="127">
        <f t="shared" si="0"/>
        <v>42531719.979999989</v>
      </c>
      <c r="O29" s="80">
        <f t="shared" si="0"/>
        <v>39049309.370000005</v>
      </c>
      <c r="P29" s="80">
        <f t="shared" si="0"/>
        <v>25002533.279999997</v>
      </c>
      <c r="Q29" s="79">
        <f t="shared" ref="Q29:V29" si="1">Q18+Q9</f>
        <v>13630394.699999999</v>
      </c>
      <c r="R29" s="80">
        <f t="shared" si="1"/>
        <v>64107211.32</v>
      </c>
      <c r="S29" s="80">
        <f t="shared" si="1"/>
        <v>47085747.539999999</v>
      </c>
      <c r="T29" s="80">
        <f t="shared" si="1"/>
        <v>27807074.91</v>
      </c>
      <c r="U29" s="79">
        <f t="shared" si="1"/>
        <v>12327359.33</v>
      </c>
      <c r="V29" s="80">
        <f t="shared" si="1"/>
        <v>24630320.879999999</v>
      </c>
      <c r="W29" s="80">
        <f t="shared" ref="W29:BE29" si="2">W18+W9</f>
        <v>19466453.34</v>
      </c>
      <c r="X29" s="80">
        <f t="shared" si="2"/>
        <v>13391170.069999998</v>
      </c>
      <c r="Y29" s="81">
        <f t="shared" si="2"/>
        <v>8633374.0699999984</v>
      </c>
      <c r="Z29" s="80">
        <f t="shared" si="2"/>
        <v>23014075.079999998</v>
      </c>
      <c r="AA29" s="80">
        <f t="shared" si="2"/>
        <v>16811123.659999996</v>
      </c>
      <c r="AB29" s="80">
        <f t="shared" si="2"/>
        <v>6827236.9800000004</v>
      </c>
      <c r="AC29" s="81">
        <f t="shared" si="2"/>
        <v>3113870.0700000003</v>
      </c>
      <c r="AD29" s="80">
        <f t="shared" si="2"/>
        <v>16489176.339999998</v>
      </c>
      <c r="AE29" s="80">
        <f t="shared" si="2"/>
        <v>13550960.580000004</v>
      </c>
      <c r="AF29" s="80">
        <f t="shared" si="2"/>
        <v>5505116.6799999988</v>
      </c>
      <c r="AG29" s="81">
        <f t="shared" si="2"/>
        <v>2231979.7399999988</v>
      </c>
      <c r="AH29" s="80">
        <f t="shared" si="2"/>
        <v>16429581.6</v>
      </c>
      <c r="AI29" s="80">
        <f t="shared" si="2"/>
        <v>13713405.159999998</v>
      </c>
      <c r="AJ29" s="80">
        <f t="shared" si="2"/>
        <v>4734777.1000000006</v>
      </c>
      <c r="AK29" s="81">
        <f t="shared" si="2"/>
        <v>1901866.59</v>
      </c>
      <c r="AL29" s="80">
        <f t="shared" si="2"/>
        <v>14841976.59</v>
      </c>
      <c r="AM29" s="80">
        <f t="shared" si="2"/>
        <v>12157321.27</v>
      </c>
      <c r="AN29" s="80">
        <f t="shared" si="2"/>
        <v>4030547.57</v>
      </c>
      <c r="AO29" s="81">
        <f t="shared" si="2"/>
        <v>1605880.88</v>
      </c>
      <c r="AP29" s="80">
        <f t="shared" si="2"/>
        <v>15887112.75</v>
      </c>
      <c r="AQ29" s="80">
        <f t="shared" si="2"/>
        <v>12858740.279999999</v>
      </c>
      <c r="AR29" s="80">
        <f t="shared" si="2"/>
        <v>4398944.3899999997</v>
      </c>
      <c r="AS29" s="81">
        <f t="shared" si="2"/>
        <v>1953183.2600000002</v>
      </c>
      <c r="AT29" s="80">
        <f t="shared" si="2"/>
        <v>12818229.939999999</v>
      </c>
      <c r="AU29" s="80">
        <f t="shared" si="2"/>
        <v>9190336.6099999994</v>
      </c>
      <c r="AV29" s="80">
        <f t="shared" si="2"/>
        <v>3858124.16</v>
      </c>
      <c r="AW29" s="81">
        <f t="shared" si="2"/>
        <v>1387784.35</v>
      </c>
      <c r="AX29" s="80">
        <f t="shared" si="2"/>
        <v>9693571.8599999994</v>
      </c>
      <c r="AY29" s="80">
        <f t="shared" si="2"/>
        <v>7526903.0500000007</v>
      </c>
      <c r="AZ29" s="80">
        <f t="shared" si="2"/>
        <v>3505353.2</v>
      </c>
      <c r="BA29" s="81">
        <f t="shared" si="2"/>
        <v>1264008.6400000001</v>
      </c>
      <c r="BB29" s="80">
        <f t="shared" si="2"/>
        <v>6347026.6600000001</v>
      </c>
      <c r="BC29" s="80">
        <f t="shared" si="2"/>
        <v>4932017.2</v>
      </c>
      <c r="BD29" s="80">
        <f t="shared" si="2"/>
        <v>2846955.8600000003</v>
      </c>
      <c r="BE29" s="79">
        <f t="shared" si="2"/>
        <v>1378780.4</v>
      </c>
    </row>
    <row r="30" spans="1:95" s="6" customFormat="1">
      <c r="A30" s="4"/>
      <c r="B30" s="5"/>
      <c r="C30" s="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95">
      <c r="A31" s="1"/>
      <c r="B31" s="1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</row>
    <row r="32" spans="1:95">
      <c r="A32" s="1"/>
      <c r="B32" s="82"/>
      <c r="C32" s="83"/>
      <c r="D32" s="77" t="s">
        <v>379</v>
      </c>
      <c r="E32" s="76" t="s">
        <v>377</v>
      </c>
      <c r="F32" s="77" t="s">
        <v>375</v>
      </c>
      <c r="G32" s="77" t="s">
        <v>373</v>
      </c>
      <c r="H32" s="77" t="s">
        <v>371</v>
      </c>
      <c r="I32" s="76" t="s">
        <v>364</v>
      </c>
      <c r="J32" s="77" t="s">
        <v>360</v>
      </c>
      <c r="K32" s="77" t="s">
        <v>359</v>
      </c>
      <c r="L32" s="77" t="s">
        <v>357</v>
      </c>
      <c r="M32" s="76" t="s">
        <v>355</v>
      </c>
      <c r="N32" s="77" t="s">
        <v>354</v>
      </c>
      <c r="O32" s="77" t="s">
        <v>352</v>
      </c>
      <c r="P32" s="77" t="s">
        <v>350</v>
      </c>
      <c r="Q32" s="76" t="s">
        <v>347</v>
      </c>
      <c r="R32" s="77" t="s">
        <v>346</v>
      </c>
      <c r="S32" s="77" t="s">
        <v>344</v>
      </c>
      <c r="T32" s="77" t="s">
        <v>336</v>
      </c>
      <c r="U32" s="76" t="s">
        <v>334</v>
      </c>
      <c r="V32" s="77" t="s">
        <v>139</v>
      </c>
      <c r="W32" s="77" t="s">
        <v>140</v>
      </c>
      <c r="X32" s="77" t="s">
        <v>141</v>
      </c>
      <c r="Y32" s="76" t="s">
        <v>106</v>
      </c>
      <c r="Z32" s="77" t="s">
        <v>142</v>
      </c>
      <c r="AA32" s="77" t="s">
        <v>143</v>
      </c>
      <c r="AB32" s="77" t="s">
        <v>144</v>
      </c>
      <c r="AC32" s="76" t="s">
        <v>110</v>
      </c>
      <c r="AD32" s="77" t="s">
        <v>145</v>
      </c>
      <c r="AE32" s="77" t="s">
        <v>146</v>
      </c>
      <c r="AF32" s="77" t="s">
        <v>147</v>
      </c>
      <c r="AG32" s="76" t="s">
        <v>114</v>
      </c>
      <c r="AH32" s="77" t="s">
        <v>148</v>
      </c>
      <c r="AI32" s="77" t="s">
        <v>149</v>
      </c>
      <c r="AJ32" s="77" t="s">
        <v>150</v>
      </c>
      <c r="AK32" s="76" t="s">
        <v>118</v>
      </c>
      <c r="AL32" s="77" t="s">
        <v>151</v>
      </c>
      <c r="AM32" s="77" t="s">
        <v>152</v>
      </c>
      <c r="AN32" s="77" t="s">
        <v>153</v>
      </c>
      <c r="AO32" s="76" t="s">
        <v>122</v>
      </c>
      <c r="AP32" s="77" t="s">
        <v>154</v>
      </c>
      <c r="AQ32" s="77" t="s">
        <v>155</v>
      </c>
      <c r="AR32" s="77" t="s">
        <v>156</v>
      </c>
      <c r="AS32" s="76" t="s">
        <v>126</v>
      </c>
      <c r="AT32" s="77" t="s">
        <v>157</v>
      </c>
      <c r="AU32" s="77" t="s">
        <v>158</v>
      </c>
      <c r="AV32" s="77" t="s">
        <v>159</v>
      </c>
      <c r="AW32" s="76" t="s">
        <v>130</v>
      </c>
      <c r="AX32" s="77" t="s">
        <v>160</v>
      </c>
      <c r="AY32" s="77" t="s">
        <v>161</v>
      </c>
      <c r="AZ32" s="77" t="s">
        <v>162</v>
      </c>
      <c r="BA32" s="76" t="s">
        <v>134</v>
      </c>
      <c r="BB32" s="77" t="s">
        <v>163</v>
      </c>
      <c r="BC32" s="77" t="s">
        <v>164</v>
      </c>
      <c r="BD32" s="77" t="s">
        <v>165</v>
      </c>
      <c r="BE32" s="76" t="s">
        <v>138</v>
      </c>
    </row>
    <row r="33" spans="1:57" s="6" customFormat="1">
      <c r="A33" s="4"/>
      <c r="B33" s="94" t="s">
        <v>7</v>
      </c>
      <c r="C33" s="59" t="s">
        <v>166</v>
      </c>
      <c r="D33" s="139">
        <v>306416257.10826397</v>
      </c>
      <c r="E33" s="154">
        <v>297640191.77763999</v>
      </c>
      <c r="F33" s="139">
        <v>259657220.06</v>
      </c>
      <c r="G33" s="3">
        <v>296537401.93070292</v>
      </c>
      <c r="H33" s="3">
        <f>H8-I8</f>
        <v>319155516.84866905</v>
      </c>
      <c r="I33" s="14">
        <v>290765648.32099795</v>
      </c>
      <c r="J33" s="3">
        <v>286809495.87628031</v>
      </c>
      <c r="K33" s="3">
        <f>K8-L8</f>
        <v>302200092.2299999</v>
      </c>
      <c r="L33" s="3">
        <v>306284571.63</v>
      </c>
      <c r="M33" s="14">
        <v>290826484.58999997</v>
      </c>
      <c r="N33" s="3">
        <v>297479787.48999929</v>
      </c>
      <c r="O33" s="3">
        <v>346707122.3500005</v>
      </c>
      <c r="P33" s="3">
        <v>317940224.96000004</v>
      </c>
      <c r="Q33" s="14">
        <v>266386468.55000007</v>
      </c>
      <c r="R33" s="3">
        <f>R8-S8</f>
        <v>318778431.44000006</v>
      </c>
      <c r="S33" s="3">
        <v>335396564.14999998</v>
      </c>
      <c r="T33" s="3">
        <v>300571689.53000009</v>
      </c>
      <c r="U33" s="14">
        <v>241288705.54999995</v>
      </c>
      <c r="V33" s="3">
        <v>185559470.37999982</v>
      </c>
      <c r="W33" s="3">
        <v>190426636.1400001</v>
      </c>
      <c r="X33" s="3">
        <v>186995301.72999999</v>
      </c>
      <c r="Y33" s="14">
        <v>148737072.99999997</v>
      </c>
      <c r="Z33" s="3">
        <v>165160248.27999991</v>
      </c>
      <c r="AA33" s="3">
        <v>167084009.61000019</v>
      </c>
      <c r="AB33" s="3">
        <v>155799182.61999992</v>
      </c>
      <c r="AC33" s="14">
        <v>135596993.59</v>
      </c>
      <c r="AD33" s="3">
        <v>120751437.75999999</v>
      </c>
      <c r="AE33" s="3">
        <v>131925222.01000002</v>
      </c>
      <c r="AF33" s="3">
        <v>126032645.96000002</v>
      </c>
      <c r="AG33" s="14">
        <v>110644599.62999998</v>
      </c>
      <c r="AH33" s="3">
        <v>102292704.28000003</v>
      </c>
      <c r="AI33" s="3">
        <v>131346925.10000005</v>
      </c>
      <c r="AJ33" s="3">
        <v>103988983.67999999</v>
      </c>
      <c r="AK33" s="14">
        <v>91850976.86999999</v>
      </c>
      <c r="AL33" s="3">
        <v>79571753</v>
      </c>
      <c r="AM33" s="3">
        <v>93028214.429999977</v>
      </c>
      <c r="AN33" s="3">
        <v>85271172.680000007</v>
      </c>
      <c r="AO33" s="14">
        <v>72916775.840000004</v>
      </c>
      <c r="AP33" s="3">
        <v>66607112.25999999</v>
      </c>
      <c r="AQ33" s="3">
        <v>97767295.229999989</v>
      </c>
      <c r="AR33" s="3">
        <v>80977897.299999997</v>
      </c>
      <c r="AS33" s="14">
        <v>66669424.170000002</v>
      </c>
      <c r="AT33" s="3">
        <v>59735775.329999983</v>
      </c>
      <c r="AU33" s="3">
        <v>73528145.050000012</v>
      </c>
      <c r="AV33" s="3">
        <v>57305486.530000001</v>
      </c>
      <c r="AW33" s="14">
        <v>47424821.5</v>
      </c>
      <c r="AX33" s="3">
        <v>48768534.23999998</v>
      </c>
      <c r="AY33" s="3">
        <v>62611438.230000004</v>
      </c>
      <c r="AZ33" s="3">
        <v>52649746.540000007</v>
      </c>
      <c r="BA33" s="14">
        <v>44890233.659999996</v>
      </c>
      <c r="BB33" s="3">
        <v>44242755.109999985</v>
      </c>
      <c r="BC33" s="3">
        <v>53601026.230000004</v>
      </c>
      <c r="BD33" s="3">
        <v>48178540.280000001</v>
      </c>
      <c r="BE33" s="14">
        <v>47063401.579999998</v>
      </c>
    </row>
    <row r="34" spans="1:57">
      <c r="A34" s="1"/>
      <c r="B34" s="95" t="s">
        <v>8</v>
      </c>
      <c r="C34" s="58" t="s">
        <v>230</v>
      </c>
      <c r="D34" s="136">
        <v>2676886.9536800003</v>
      </c>
      <c r="E34" s="155">
        <v>2705584.9971679999</v>
      </c>
      <c r="F34" s="136">
        <v>2734814.55</v>
      </c>
      <c r="G34" s="13">
        <v>2683586.5383990007</v>
      </c>
      <c r="H34" s="13">
        <v>2553084.1480800007</v>
      </c>
      <c r="I34" s="15">
        <v>2529039.6667559994</v>
      </c>
      <c r="J34" s="13">
        <v>2756603.3076950004</v>
      </c>
      <c r="K34" s="13">
        <f t="shared" ref="K34:K52" si="3">K9-L9</f>
        <v>2480746.8600000003</v>
      </c>
      <c r="L34" s="13">
        <v>2452793.0299999993</v>
      </c>
      <c r="M34" s="15">
        <v>2389382.0299999993</v>
      </c>
      <c r="N34" s="13">
        <v>2347270.8400000008</v>
      </c>
      <c r="O34" s="13">
        <v>2252222.4900000002</v>
      </c>
      <c r="P34" s="13">
        <v>2045804.9899999998</v>
      </c>
      <c r="Q34" s="15">
        <v>1885627.3000000003</v>
      </c>
      <c r="R34" s="13">
        <f t="shared" ref="R34:R52" si="4">R9-S9</f>
        <v>1912866.17</v>
      </c>
      <c r="S34" s="13">
        <v>1840250.2399999998</v>
      </c>
      <c r="T34" s="13">
        <v>1693604.4</v>
      </c>
      <c r="U34" s="15">
        <v>1628842.5</v>
      </c>
      <c r="V34" s="13">
        <v>1610282.3999999994</v>
      </c>
      <c r="W34" s="13">
        <v>1450091.5000000005</v>
      </c>
      <c r="X34" s="13">
        <v>1426659.8399999999</v>
      </c>
      <c r="Y34" s="15">
        <v>1352584.69</v>
      </c>
      <c r="Z34" s="13">
        <v>1341789.899999999</v>
      </c>
      <c r="AA34" s="13">
        <v>1352609.56</v>
      </c>
      <c r="AB34" s="13">
        <v>1339396.02</v>
      </c>
      <c r="AC34" s="15">
        <v>1300210.1400000001</v>
      </c>
      <c r="AD34" s="13">
        <v>1205728.149999999</v>
      </c>
      <c r="AE34" s="13">
        <v>1227694.3900000001</v>
      </c>
      <c r="AF34" s="13">
        <v>1197922.92</v>
      </c>
      <c r="AG34" s="15">
        <v>1145982.25</v>
      </c>
      <c r="AH34" s="13">
        <v>1133356.92</v>
      </c>
      <c r="AI34" s="13">
        <v>1151903.3999999997</v>
      </c>
      <c r="AJ34" s="13">
        <v>984080.05000000016</v>
      </c>
      <c r="AK34" s="15">
        <v>950151.89</v>
      </c>
      <c r="AL34" s="13">
        <v>877453.39999999991</v>
      </c>
      <c r="AM34" s="13">
        <v>826892.27</v>
      </c>
      <c r="AN34" s="13">
        <v>836622.8899999999</v>
      </c>
      <c r="AO34" s="15">
        <v>842574.24</v>
      </c>
      <c r="AP34" s="13">
        <v>837624.19</v>
      </c>
      <c r="AQ34" s="13">
        <v>933985.99999999977</v>
      </c>
      <c r="AR34" s="13">
        <v>743755.49</v>
      </c>
      <c r="AS34" s="15">
        <v>1064727.3500000001</v>
      </c>
      <c r="AT34" s="13">
        <v>982320.44</v>
      </c>
      <c r="AU34" s="13">
        <v>1021326.0700000001</v>
      </c>
      <c r="AV34" s="13">
        <v>1070674.8500000001</v>
      </c>
      <c r="AW34" s="15">
        <v>909739.74</v>
      </c>
      <c r="AX34" s="13">
        <v>840143.21999999974</v>
      </c>
      <c r="AY34" s="13">
        <v>862102.34000000008</v>
      </c>
      <c r="AZ34" s="13">
        <v>825547.54999999993</v>
      </c>
      <c r="BA34" s="15">
        <v>837664.17</v>
      </c>
      <c r="BB34" s="13">
        <v>909948.57999999961</v>
      </c>
      <c r="BC34" s="13">
        <v>980341.33000000007</v>
      </c>
      <c r="BD34" s="13">
        <v>990159.42000000016</v>
      </c>
      <c r="BE34" s="15">
        <v>914362.45</v>
      </c>
    </row>
    <row r="35" spans="1:57">
      <c r="A35" s="1"/>
      <c r="B35" s="95" t="s">
        <v>9</v>
      </c>
      <c r="C35" s="58" t="s">
        <v>167</v>
      </c>
      <c r="D35" s="136">
        <v>1722538.8100559998</v>
      </c>
      <c r="E35" s="155">
        <v>1731194.271624</v>
      </c>
      <c r="F35" s="136">
        <v>2376677.33</v>
      </c>
      <c r="G35" s="13">
        <v>2320594.6450359989</v>
      </c>
      <c r="H35" s="13">
        <v>1866506.9710620004</v>
      </c>
      <c r="I35" s="15">
        <v>2011726.795192</v>
      </c>
      <c r="J35" s="13">
        <v>2694054.1625849996</v>
      </c>
      <c r="K35" s="13">
        <f t="shared" si="3"/>
        <v>2809392.4200000009</v>
      </c>
      <c r="L35" s="13">
        <v>1904680.25</v>
      </c>
      <c r="M35" s="15">
        <v>2239571.63</v>
      </c>
      <c r="N35" s="13">
        <v>3363677.919999999</v>
      </c>
      <c r="O35" s="13">
        <v>2986960.2100000009</v>
      </c>
      <c r="P35" s="13">
        <v>2032836.3900000006</v>
      </c>
      <c r="Q35" s="15">
        <v>2210655.54</v>
      </c>
      <c r="R35" s="13">
        <f t="shared" si="4"/>
        <v>2433292.04</v>
      </c>
      <c r="S35" s="13">
        <v>2116402.33</v>
      </c>
      <c r="T35" s="13">
        <v>1502346.0499999998</v>
      </c>
      <c r="U35" s="15">
        <v>1382690.7800000003</v>
      </c>
      <c r="V35" s="13">
        <v>1569553.9100000001</v>
      </c>
      <c r="W35" s="13">
        <v>1390799.8900000001</v>
      </c>
      <c r="X35" s="13">
        <v>1092199.5700000003</v>
      </c>
      <c r="Y35" s="15">
        <v>901217.86</v>
      </c>
      <c r="Z35" s="13">
        <v>1377091.7999999993</v>
      </c>
      <c r="AA35" s="13">
        <v>1455429.8200000003</v>
      </c>
      <c r="AB35" s="13">
        <v>1130058.0900000001</v>
      </c>
      <c r="AC35" s="15">
        <v>1141748.3899999999</v>
      </c>
      <c r="AD35" s="13">
        <v>1321564.8199999998</v>
      </c>
      <c r="AE35" s="13">
        <v>1136811.7900000003</v>
      </c>
      <c r="AF35" s="13">
        <v>888753.68999999971</v>
      </c>
      <c r="AG35" s="15">
        <v>898912</v>
      </c>
      <c r="AH35" s="13">
        <v>1240129.7700000005</v>
      </c>
      <c r="AI35" s="13">
        <v>1090935.4199999997</v>
      </c>
      <c r="AJ35" s="13">
        <v>737130.62999999989</v>
      </c>
      <c r="AK35" s="15">
        <v>763826.88000000012</v>
      </c>
      <c r="AL35" s="13">
        <v>1070820.1200000001</v>
      </c>
      <c r="AM35" s="13">
        <v>834514.57000000007</v>
      </c>
      <c r="AN35" s="13">
        <v>622473.48</v>
      </c>
      <c r="AO35" s="15">
        <v>698132.26</v>
      </c>
      <c r="AP35" s="13">
        <v>706698.52</v>
      </c>
      <c r="AQ35" s="13">
        <v>836227.23</v>
      </c>
      <c r="AR35" s="13">
        <v>597618.74000000011</v>
      </c>
      <c r="AS35" s="15">
        <v>702423.61</v>
      </c>
      <c r="AT35" s="13">
        <v>694384.20999999973</v>
      </c>
      <c r="AU35" s="13">
        <v>792791.65000000014</v>
      </c>
      <c r="AV35" s="13">
        <v>634339.33999999985</v>
      </c>
      <c r="AW35" s="15">
        <v>553893.56000000006</v>
      </c>
      <c r="AX35" s="13">
        <v>637856.98999999976</v>
      </c>
      <c r="AY35" s="13">
        <v>773113.18000000017</v>
      </c>
      <c r="AZ35" s="13">
        <v>527171.05999999994</v>
      </c>
      <c r="BA35" s="15">
        <v>542808.86</v>
      </c>
      <c r="BB35" s="13">
        <v>597957.17000000016</v>
      </c>
      <c r="BC35" s="13">
        <v>715427.11999999988</v>
      </c>
      <c r="BD35" s="13">
        <v>514684.32000000007</v>
      </c>
      <c r="BE35" s="15">
        <v>586737.47</v>
      </c>
    </row>
    <row r="36" spans="1:57">
      <c r="A36" s="1"/>
      <c r="B36" s="95" t="s">
        <v>10</v>
      </c>
      <c r="C36" s="58" t="s">
        <v>168</v>
      </c>
      <c r="D36" s="136">
        <v>13678577.435855998</v>
      </c>
      <c r="E36" s="155">
        <v>12904888.83976</v>
      </c>
      <c r="F36" s="136">
        <v>11476160.09</v>
      </c>
      <c r="G36" s="13">
        <v>12222296.64520099</v>
      </c>
      <c r="H36" s="13">
        <v>12887716.460711006</v>
      </c>
      <c r="I36" s="15">
        <v>12759839.006557997</v>
      </c>
      <c r="J36" s="13">
        <v>12462162.256785005</v>
      </c>
      <c r="K36" s="13">
        <f t="shared" si="3"/>
        <v>12011217.789999999</v>
      </c>
      <c r="L36" s="13">
        <v>11825825.610000003</v>
      </c>
      <c r="M36" s="15">
        <v>10746826.849999998</v>
      </c>
      <c r="N36" s="13">
        <v>10544212.86999999</v>
      </c>
      <c r="O36" s="13">
        <v>11274488.110000011</v>
      </c>
      <c r="P36" s="13">
        <v>11099730.5</v>
      </c>
      <c r="Q36" s="15">
        <v>9637093.1600000001</v>
      </c>
      <c r="R36" s="13">
        <f t="shared" si="4"/>
        <v>9527084.6899999827</v>
      </c>
      <c r="S36" s="13">
        <v>9020755.1600000039</v>
      </c>
      <c r="T36" s="13">
        <v>9041918.0300000031</v>
      </c>
      <c r="U36" s="15">
        <v>7825729.9999999981</v>
      </c>
      <c r="V36" s="13">
        <v>7220030.2799999975</v>
      </c>
      <c r="W36" s="13">
        <v>7204756.8699999992</v>
      </c>
      <c r="X36" s="13">
        <v>6556339.5100000016</v>
      </c>
      <c r="Y36" s="15">
        <v>5325753.3499999996</v>
      </c>
      <c r="Z36" s="13">
        <v>5954728.6500000022</v>
      </c>
      <c r="AA36" s="13">
        <v>5784552.6899999976</v>
      </c>
      <c r="AB36" s="13">
        <v>5861521.2200000007</v>
      </c>
      <c r="AC36" s="15">
        <v>5327066.74</v>
      </c>
      <c r="AD36" s="13">
        <v>3672730.0600000024</v>
      </c>
      <c r="AE36" s="13">
        <v>5514460.3500000015</v>
      </c>
      <c r="AF36" s="13">
        <v>4956362.84</v>
      </c>
      <c r="AG36" s="15">
        <v>4419483.0399999991</v>
      </c>
      <c r="AH36" s="13">
        <v>3977085.5600000005</v>
      </c>
      <c r="AI36" s="13">
        <v>4593771.1700000018</v>
      </c>
      <c r="AJ36" s="13">
        <v>4226414.8900000006</v>
      </c>
      <c r="AK36" s="15">
        <v>3997833.78</v>
      </c>
      <c r="AL36" s="13">
        <v>3437301.17</v>
      </c>
      <c r="AM36" s="13">
        <v>3117598.84</v>
      </c>
      <c r="AN36" s="13">
        <v>2940875.42</v>
      </c>
      <c r="AO36" s="15">
        <v>2782924.08</v>
      </c>
      <c r="AP36" s="13">
        <v>2580898.8800000008</v>
      </c>
      <c r="AQ36" s="13">
        <v>2845797.55</v>
      </c>
      <c r="AR36" s="13">
        <v>2575753.5999999996</v>
      </c>
      <c r="AS36" s="15">
        <v>2563346.2000000002</v>
      </c>
      <c r="AT36" s="13">
        <v>2214860.0799999991</v>
      </c>
      <c r="AU36" s="13">
        <v>2782676.65</v>
      </c>
      <c r="AV36" s="13">
        <v>1961314.3100000003</v>
      </c>
      <c r="AW36" s="15">
        <v>2060306.91</v>
      </c>
      <c r="AX36" s="13">
        <v>1932374.0899999999</v>
      </c>
      <c r="AY36" s="13">
        <v>2038032.6</v>
      </c>
      <c r="AZ36" s="13">
        <v>1879405.93</v>
      </c>
      <c r="BA36" s="15">
        <v>1874019.14</v>
      </c>
      <c r="BB36" s="13">
        <v>1798917.1900000004</v>
      </c>
      <c r="BC36" s="13">
        <v>1912639.4499999997</v>
      </c>
      <c r="BD36" s="13">
        <v>1939283.81</v>
      </c>
      <c r="BE36" s="15">
        <v>1932972.87</v>
      </c>
    </row>
    <row r="37" spans="1:57">
      <c r="A37" s="1"/>
      <c r="B37" s="95" t="s">
        <v>11</v>
      </c>
      <c r="C37" s="58" t="s">
        <v>169</v>
      </c>
      <c r="D37" s="136">
        <v>555962.57999999984</v>
      </c>
      <c r="E37" s="155">
        <v>527611.30000000005</v>
      </c>
      <c r="F37" s="136">
        <v>585405.59</v>
      </c>
      <c r="G37" s="13">
        <v>586317.86371999979</v>
      </c>
      <c r="H37" s="13">
        <v>567877.98424000002</v>
      </c>
      <c r="I37" s="15">
        <v>546717.70694000006</v>
      </c>
      <c r="J37" s="13">
        <v>578187.10999999987</v>
      </c>
      <c r="K37" s="13">
        <f t="shared" si="3"/>
        <v>548248.4700000002</v>
      </c>
      <c r="L37" s="13">
        <v>488743.96</v>
      </c>
      <c r="M37" s="15">
        <v>469180.06</v>
      </c>
      <c r="N37" s="13">
        <v>468624.34000000008</v>
      </c>
      <c r="O37" s="13">
        <v>429108.06999999972</v>
      </c>
      <c r="P37" s="13">
        <v>399313.94000000018</v>
      </c>
      <c r="Q37" s="15">
        <v>343930.36</v>
      </c>
      <c r="R37" s="13">
        <f t="shared" si="4"/>
        <v>374743.05000000016</v>
      </c>
      <c r="S37" s="13">
        <v>368885.04999999993</v>
      </c>
      <c r="T37" s="13">
        <v>321199.71000000002</v>
      </c>
      <c r="U37" s="15">
        <v>290220.83</v>
      </c>
      <c r="V37" s="13">
        <v>296291.55000000016</v>
      </c>
      <c r="W37" s="13">
        <v>291394.34999999998</v>
      </c>
      <c r="X37" s="13">
        <v>287656.59999999992</v>
      </c>
      <c r="Y37" s="15">
        <v>284449.83</v>
      </c>
      <c r="Z37" s="13">
        <v>330900.23</v>
      </c>
      <c r="AA37" s="13">
        <v>306967.80000000005</v>
      </c>
      <c r="AB37" s="13">
        <v>263250.39999999991</v>
      </c>
      <c r="AC37" s="15">
        <v>263564.77</v>
      </c>
      <c r="AD37" s="13">
        <v>244804.42000000004</v>
      </c>
      <c r="AE37" s="13">
        <v>270619.58000000007</v>
      </c>
      <c r="AF37" s="13">
        <v>220592.22999999998</v>
      </c>
      <c r="AG37" s="15">
        <v>221805.34999999998</v>
      </c>
      <c r="AH37" s="13">
        <v>228467.55999999994</v>
      </c>
      <c r="AI37" s="13">
        <v>222046.87999999995</v>
      </c>
      <c r="AJ37" s="13">
        <v>233098.99000000002</v>
      </c>
      <c r="AK37" s="15">
        <v>207146.72</v>
      </c>
      <c r="AL37" s="13">
        <v>212849.61</v>
      </c>
      <c r="AM37" s="13">
        <v>193647.91000000003</v>
      </c>
      <c r="AN37" s="13">
        <v>167731.37999999998</v>
      </c>
      <c r="AO37" s="15">
        <v>168313.35</v>
      </c>
      <c r="AP37" s="13">
        <v>152364.84999999998</v>
      </c>
      <c r="AQ37" s="13">
        <v>186205.07</v>
      </c>
      <c r="AR37" s="13">
        <v>147106.44999999998</v>
      </c>
      <c r="AS37" s="15">
        <v>153948.35</v>
      </c>
      <c r="AT37" s="13">
        <v>139136.37000000005</v>
      </c>
      <c r="AU37" s="13">
        <v>102869.13</v>
      </c>
      <c r="AV37" s="13">
        <v>198226.86</v>
      </c>
      <c r="AW37" s="15">
        <v>125740.06</v>
      </c>
      <c r="AX37" s="13">
        <v>134192</v>
      </c>
      <c r="AY37" s="13">
        <v>143436.6</v>
      </c>
      <c r="AZ37" s="13">
        <v>115970.25000000001</v>
      </c>
      <c r="BA37" s="15">
        <v>117574.42</v>
      </c>
      <c r="BB37" s="13">
        <v>118242.22999999998</v>
      </c>
      <c r="BC37" s="13">
        <v>123580.72</v>
      </c>
      <c r="BD37" s="13">
        <v>141405.58000000002</v>
      </c>
      <c r="BE37" s="15">
        <v>80623.34</v>
      </c>
    </row>
    <row r="38" spans="1:57">
      <c r="A38" s="1"/>
      <c r="B38" s="95" t="s">
        <v>12</v>
      </c>
      <c r="C38" s="58" t="s">
        <v>177</v>
      </c>
      <c r="D38" s="136">
        <v>25661003.568096001</v>
      </c>
      <c r="E38" s="155">
        <v>24575647.227327999</v>
      </c>
      <c r="F38" s="136">
        <v>27358532.309999999</v>
      </c>
      <c r="G38" s="13">
        <v>28217694.163943999</v>
      </c>
      <c r="H38" s="13">
        <v>29849079.285096001</v>
      </c>
      <c r="I38" s="15">
        <v>28995008.811065</v>
      </c>
      <c r="J38" s="13">
        <v>29406030.243980005</v>
      </c>
      <c r="K38" s="13">
        <f t="shared" si="3"/>
        <v>29282489.739999987</v>
      </c>
      <c r="L38" s="13">
        <v>27583338.830000006</v>
      </c>
      <c r="M38" s="15">
        <v>26428117.140000001</v>
      </c>
      <c r="N38" s="13">
        <v>27445046.100000009</v>
      </c>
      <c r="O38" s="13">
        <v>29152906.590000004</v>
      </c>
      <c r="P38" s="13">
        <v>29424602.350000001</v>
      </c>
      <c r="Q38" s="15">
        <v>25874843.350000001</v>
      </c>
      <c r="R38" s="13">
        <f t="shared" si="4"/>
        <v>28169894.139999986</v>
      </c>
      <c r="S38" s="13">
        <v>25762901.700000018</v>
      </c>
      <c r="T38" s="13">
        <v>21748217.370000001</v>
      </c>
      <c r="U38" s="15">
        <v>21588948.099999998</v>
      </c>
      <c r="V38" s="13">
        <v>16908202.730000012</v>
      </c>
      <c r="W38" s="13">
        <v>18162335.32</v>
      </c>
      <c r="X38" s="13">
        <v>19055640.289999999</v>
      </c>
      <c r="Y38" s="15">
        <v>14124806.149999999</v>
      </c>
      <c r="Z38" s="13">
        <v>13775365.329999998</v>
      </c>
      <c r="AA38" s="13">
        <v>15366558.979999997</v>
      </c>
      <c r="AB38" s="13">
        <v>16962853.460000001</v>
      </c>
      <c r="AC38" s="15">
        <v>13427933.369999999</v>
      </c>
      <c r="AD38" s="13">
        <v>10677123.340000004</v>
      </c>
      <c r="AE38" s="13">
        <v>11378315.640000001</v>
      </c>
      <c r="AF38" s="13">
        <v>11410018.899999999</v>
      </c>
      <c r="AG38" s="15">
        <v>10654772.390000001</v>
      </c>
      <c r="AH38" s="13">
        <v>10127515.07</v>
      </c>
      <c r="AI38" s="13">
        <v>10452400.699999999</v>
      </c>
      <c r="AJ38" s="13">
        <v>8406666.410000002</v>
      </c>
      <c r="AK38" s="15">
        <v>9068492.3499999996</v>
      </c>
      <c r="AL38" s="13">
        <v>7362811.5899999999</v>
      </c>
      <c r="AM38" s="13">
        <v>7931911.6299999971</v>
      </c>
      <c r="AN38" s="13">
        <v>7281240.6099999994</v>
      </c>
      <c r="AO38" s="15">
        <v>8383556.7400000002</v>
      </c>
      <c r="AP38" s="13">
        <v>6116385.9299999997</v>
      </c>
      <c r="AQ38" s="13">
        <v>7476362.2199999969</v>
      </c>
      <c r="AR38" s="13">
        <v>7173123.8999999994</v>
      </c>
      <c r="AS38" s="15">
        <v>7095792.8600000003</v>
      </c>
      <c r="AT38" s="13">
        <v>5419751.5599999987</v>
      </c>
      <c r="AU38" s="13">
        <v>6821946.5400000028</v>
      </c>
      <c r="AV38" s="13">
        <v>5294174.2799999975</v>
      </c>
      <c r="AW38" s="15">
        <v>6103429.8000000007</v>
      </c>
      <c r="AX38" s="13">
        <v>4553582.1899999995</v>
      </c>
      <c r="AY38" s="13">
        <v>5911610.5800000001</v>
      </c>
      <c r="AZ38" s="13">
        <v>4971842.7199999988</v>
      </c>
      <c r="BA38" s="15">
        <v>5510772.6400000006</v>
      </c>
      <c r="BB38" s="13">
        <v>4487485.7699999977</v>
      </c>
      <c r="BC38" s="13">
        <v>5073056.1800000016</v>
      </c>
      <c r="BD38" s="13">
        <v>5280715.5999999996</v>
      </c>
      <c r="BE38" s="15">
        <v>6365000.0999999996</v>
      </c>
    </row>
    <row r="39" spans="1:57">
      <c r="A39" s="1"/>
      <c r="B39" s="95" t="s">
        <v>13</v>
      </c>
      <c r="C39" s="58" t="s">
        <v>170</v>
      </c>
      <c r="D39" s="136">
        <v>2174198.671112</v>
      </c>
      <c r="E39" s="155">
        <v>1393405.454008</v>
      </c>
      <c r="F39" s="136">
        <v>1772756.72</v>
      </c>
      <c r="G39" s="13">
        <v>1893505.0992030003</v>
      </c>
      <c r="H39" s="13">
        <v>1913435.7926689999</v>
      </c>
      <c r="I39" s="15">
        <v>1808847.3386029999</v>
      </c>
      <c r="J39" s="13">
        <v>2105301.4820050001</v>
      </c>
      <c r="K39" s="13">
        <f t="shared" si="3"/>
        <v>2137499.8099999987</v>
      </c>
      <c r="L39" s="13">
        <v>2082131.8800000001</v>
      </c>
      <c r="M39" s="15">
        <v>1789828.99</v>
      </c>
      <c r="N39" s="13">
        <v>1408095.040000001</v>
      </c>
      <c r="O39" s="13">
        <v>1604638.7899999996</v>
      </c>
      <c r="P39" s="13">
        <v>1456292.03</v>
      </c>
      <c r="Q39" s="15">
        <v>1226758.32</v>
      </c>
      <c r="R39" s="13">
        <f t="shared" si="4"/>
        <v>1344725.1499999985</v>
      </c>
      <c r="S39" s="13">
        <v>2368697.1900000004</v>
      </c>
      <c r="T39" s="13">
        <v>1379253.2000000002</v>
      </c>
      <c r="U39" s="15">
        <v>1318188.4699999997</v>
      </c>
      <c r="V39" s="13">
        <v>771250.20000000019</v>
      </c>
      <c r="W39" s="13">
        <v>1171921.0199999996</v>
      </c>
      <c r="X39" s="13">
        <v>1441441.48</v>
      </c>
      <c r="Y39" s="15">
        <v>751871.6</v>
      </c>
      <c r="Z39" s="13">
        <v>1262752.1099999999</v>
      </c>
      <c r="AA39" s="13">
        <v>1386725.1899999995</v>
      </c>
      <c r="AB39" s="13">
        <v>1228077.1000000003</v>
      </c>
      <c r="AC39" s="15">
        <v>1406034.99</v>
      </c>
      <c r="AD39" s="13">
        <v>985401.27000000095</v>
      </c>
      <c r="AE39" s="13">
        <v>1226218.5899999994</v>
      </c>
      <c r="AF39" s="13">
        <v>1050155.6200000001</v>
      </c>
      <c r="AG39" s="15">
        <v>1162885.25</v>
      </c>
      <c r="AH39" s="13">
        <v>1132312.2700000005</v>
      </c>
      <c r="AI39" s="13">
        <v>1006924.2599999995</v>
      </c>
      <c r="AJ39" s="13">
        <v>954619.43</v>
      </c>
      <c r="AK39" s="15">
        <v>631679.66</v>
      </c>
      <c r="AL39" s="13">
        <v>614868.77</v>
      </c>
      <c r="AM39" s="13">
        <v>688325.5299999998</v>
      </c>
      <c r="AN39" s="13">
        <v>711401.24000000011</v>
      </c>
      <c r="AO39" s="15">
        <v>624608.86</v>
      </c>
      <c r="AP39" s="13">
        <v>536285.39000000013</v>
      </c>
      <c r="AQ39" s="13">
        <v>1274675.2</v>
      </c>
      <c r="AR39" s="13">
        <v>581784.12000000011</v>
      </c>
      <c r="AS39" s="15">
        <v>580444.97</v>
      </c>
      <c r="AT39" s="13">
        <v>776161.81</v>
      </c>
      <c r="AU39" s="13">
        <v>611278.18999999994</v>
      </c>
      <c r="AV39" s="13">
        <v>648220.69999999995</v>
      </c>
      <c r="AW39" s="15">
        <v>640675.24</v>
      </c>
      <c r="AX39" s="13">
        <v>620944.5700000003</v>
      </c>
      <c r="AY39" s="13">
        <v>586856.68999999994</v>
      </c>
      <c r="AZ39" s="13">
        <v>653140.74</v>
      </c>
      <c r="BA39" s="15">
        <v>440016.74</v>
      </c>
      <c r="BB39" s="13">
        <v>445951.23</v>
      </c>
      <c r="BC39" s="13">
        <v>554056.95000000007</v>
      </c>
      <c r="BD39" s="13">
        <v>374571.49999999994</v>
      </c>
      <c r="BE39" s="15">
        <v>410687.84</v>
      </c>
    </row>
    <row r="40" spans="1:57">
      <c r="B40" s="95" t="s">
        <v>14</v>
      </c>
      <c r="C40" s="58" t="s">
        <v>171</v>
      </c>
      <c r="D40" s="136">
        <v>256443103.77655202</v>
      </c>
      <c r="E40" s="155">
        <v>249335571.19383198</v>
      </c>
      <c r="F40" s="136">
        <v>218070605.34999999</v>
      </c>
      <c r="G40" s="13">
        <v>242458203.20420897</v>
      </c>
      <c r="H40" s="13">
        <v>271614954.03478801</v>
      </c>
      <c r="I40" s="15">
        <v>240571344.70139802</v>
      </c>
      <c r="J40" s="13">
        <v>237914074.23933017</v>
      </c>
      <c r="K40" s="13">
        <f t="shared" si="3"/>
        <v>244073553.09999985</v>
      </c>
      <c r="L40" s="13">
        <v>257217014.59000012</v>
      </c>
      <c r="M40" s="15">
        <v>240634538.13999996</v>
      </c>
      <c r="N40" s="13">
        <v>250281962.28999913</v>
      </c>
      <c r="O40" s="13">
        <v>286928975.95000082</v>
      </c>
      <c r="P40" s="13">
        <v>263829449.53000006</v>
      </c>
      <c r="Q40" s="15">
        <v>213469727.09</v>
      </c>
      <c r="R40" s="13">
        <f t="shared" si="4"/>
        <v>258118946.6900003</v>
      </c>
      <c r="S40" s="13">
        <v>276143899.13999993</v>
      </c>
      <c r="T40" s="13">
        <v>250800154.50000006</v>
      </c>
      <c r="U40" s="15">
        <v>196013537.90999997</v>
      </c>
      <c r="V40" s="13">
        <v>151724215.22000003</v>
      </c>
      <c r="W40" s="13">
        <v>155894923.13000005</v>
      </c>
      <c r="X40" s="13">
        <v>153004897.56999999</v>
      </c>
      <c r="Y40" s="15">
        <v>120099984.27</v>
      </c>
      <c r="Z40" s="13">
        <v>135769224.12000006</v>
      </c>
      <c r="AA40" s="13">
        <v>132821036.09</v>
      </c>
      <c r="AB40" s="13">
        <v>125935695.65000004</v>
      </c>
      <c r="AC40" s="15">
        <v>110763486.28999999</v>
      </c>
      <c r="AD40" s="13">
        <v>100675882.5200001</v>
      </c>
      <c r="AE40" s="13">
        <v>104466808.01999995</v>
      </c>
      <c r="AF40" s="13">
        <v>104398246.66000003</v>
      </c>
      <c r="AG40" s="15">
        <v>90844766.549999982</v>
      </c>
      <c r="AH40" s="13">
        <v>82988698.460000068</v>
      </c>
      <c r="AI40" s="13">
        <v>105045836.36999995</v>
      </c>
      <c r="AJ40" s="13">
        <v>86643287.080000028</v>
      </c>
      <c r="AK40" s="15">
        <v>75210388.489999995</v>
      </c>
      <c r="AL40" s="13">
        <v>63969357.020000011</v>
      </c>
      <c r="AM40" s="13">
        <v>72112071.00999999</v>
      </c>
      <c r="AN40" s="13">
        <v>71480538.50999999</v>
      </c>
      <c r="AO40" s="15">
        <v>58729704.43</v>
      </c>
      <c r="AP40" s="13">
        <v>53302102.129999995</v>
      </c>
      <c r="AQ40" s="13">
        <v>76757185.570000008</v>
      </c>
      <c r="AR40" s="13">
        <v>67133105.849999994</v>
      </c>
      <c r="AS40" s="15">
        <v>53623957.609999999</v>
      </c>
      <c r="AT40" s="13">
        <v>46782445.849999994</v>
      </c>
      <c r="AU40" s="13">
        <v>57192581.420000002</v>
      </c>
      <c r="AV40" s="13">
        <v>46239612.689999998</v>
      </c>
      <c r="AW40" s="15">
        <v>36560913.329999998</v>
      </c>
      <c r="AX40" s="13">
        <v>38879032.760000005</v>
      </c>
      <c r="AY40" s="13">
        <v>48865393.280000001</v>
      </c>
      <c r="AZ40" s="13">
        <v>42286597.200000003</v>
      </c>
      <c r="BA40" s="15">
        <v>35133251.280000001</v>
      </c>
      <c r="BB40" s="13">
        <v>35054307.550000012</v>
      </c>
      <c r="BC40" s="13">
        <v>43222897.079999998</v>
      </c>
      <c r="BD40" s="13">
        <v>38511218.239999995</v>
      </c>
      <c r="BE40" s="15">
        <v>36349813.310000002</v>
      </c>
    </row>
    <row r="41" spans="1:57">
      <c r="B41" s="95" t="s">
        <v>15</v>
      </c>
      <c r="C41" s="58" t="s">
        <v>173</v>
      </c>
      <c r="D41" s="136">
        <v>2323958.8263119999</v>
      </c>
      <c r="E41" s="155">
        <v>1504200.4936879999</v>
      </c>
      <c r="F41" s="136">
        <v>540795.59</v>
      </c>
      <c r="G41" s="13">
        <v>1194824.5240560006</v>
      </c>
      <c r="H41" s="13">
        <v>433186.58787400019</v>
      </c>
      <c r="I41" s="15">
        <v>1314587.8099999998</v>
      </c>
      <c r="J41" s="13">
        <v>912444.4599999995</v>
      </c>
      <c r="K41" s="13">
        <f t="shared" si="3"/>
        <v>483616.66999999993</v>
      </c>
      <c r="L41" s="13">
        <v>2619052.69</v>
      </c>
      <c r="M41" s="15">
        <v>379634.08999999997</v>
      </c>
      <c r="N41" s="13">
        <v>2166740.0099999998</v>
      </c>
      <c r="O41" s="13">
        <v>539638.05999999959</v>
      </c>
      <c r="P41" s="13">
        <v>2486063.4600000004</v>
      </c>
      <c r="Q41" s="15">
        <v>418203.11</v>
      </c>
      <c r="R41" s="13">
        <f t="shared" si="4"/>
        <v>1071565.3100000005</v>
      </c>
      <c r="S41" s="13">
        <v>452749.29999999987</v>
      </c>
      <c r="T41" s="13">
        <v>259628.96000000002</v>
      </c>
      <c r="U41" s="15">
        <v>174477.49</v>
      </c>
      <c r="V41" s="13">
        <v>785634.62000000104</v>
      </c>
      <c r="W41" s="13">
        <v>326215.53999999911</v>
      </c>
      <c r="X41" s="13">
        <v>2488311.9400000009</v>
      </c>
      <c r="Y41" s="15">
        <v>2139407.15</v>
      </c>
      <c r="Z41" s="13">
        <v>1257880.3899999994</v>
      </c>
      <c r="AA41" s="13">
        <v>430270.14000000013</v>
      </c>
      <c r="AB41" s="13">
        <v>1048210.28</v>
      </c>
      <c r="AC41" s="15">
        <v>265183.85000000003</v>
      </c>
      <c r="AD41" s="13">
        <v>1132100.17</v>
      </c>
      <c r="AE41" s="13">
        <v>362026.05999999988</v>
      </c>
      <c r="AF41" s="13">
        <v>290083.06</v>
      </c>
      <c r="AG41" s="15">
        <v>74656.61</v>
      </c>
      <c r="AH41" s="13">
        <v>610859.69999999984</v>
      </c>
      <c r="AI41" s="13">
        <v>534397.16999999993</v>
      </c>
      <c r="AJ41" s="13">
        <v>181448.53999999998</v>
      </c>
      <c r="AK41" s="15">
        <v>104706.83</v>
      </c>
      <c r="AL41" s="13">
        <v>450709.97000000009</v>
      </c>
      <c r="AM41" s="13">
        <v>117389.19999999995</v>
      </c>
      <c r="AN41" s="13">
        <v>566376.84000000008</v>
      </c>
      <c r="AO41" s="15">
        <v>187091.07</v>
      </c>
      <c r="AP41" s="13">
        <v>302215.49000000005</v>
      </c>
      <c r="AQ41" s="13">
        <v>239734.78</v>
      </c>
      <c r="AR41" s="13">
        <v>108871.79999999999</v>
      </c>
      <c r="AS41" s="15">
        <v>79891.72</v>
      </c>
      <c r="AT41" s="13">
        <v>251064.04999999993</v>
      </c>
      <c r="AU41" s="13">
        <v>233680.19</v>
      </c>
      <c r="AV41" s="13">
        <v>228443.95</v>
      </c>
      <c r="AW41" s="15">
        <v>72372.14</v>
      </c>
      <c r="AX41" s="13">
        <v>319203.93000000005</v>
      </c>
      <c r="AY41" s="13">
        <v>192009.93</v>
      </c>
      <c r="AZ41" s="13">
        <v>156060.75</v>
      </c>
      <c r="BA41" s="15">
        <v>92188.800000000003</v>
      </c>
      <c r="BB41" s="13">
        <v>290716.73</v>
      </c>
      <c r="BC41" s="13">
        <v>256168.49000000005</v>
      </c>
      <c r="BD41" s="13">
        <v>241144.36</v>
      </c>
      <c r="BE41" s="15">
        <v>208034.55</v>
      </c>
    </row>
    <row r="42" spans="1:57">
      <c r="B42" s="95" t="s">
        <v>16</v>
      </c>
      <c r="C42" s="58" t="s">
        <v>172</v>
      </c>
      <c r="D42" s="136">
        <v>398877.03743199992</v>
      </c>
      <c r="E42" s="155">
        <v>908260.87256799999</v>
      </c>
      <c r="F42" s="136">
        <v>2847452.14</v>
      </c>
      <c r="G42" s="13">
        <v>596658.87105999887</v>
      </c>
      <c r="H42" s="13">
        <v>18114440.454890002</v>
      </c>
      <c r="I42" s="15">
        <v>330902.15000000002</v>
      </c>
      <c r="J42" s="13">
        <v>2068579.6600000004</v>
      </c>
      <c r="K42" s="13">
        <f t="shared" si="3"/>
        <v>526780.90999999968</v>
      </c>
      <c r="L42" s="13">
        <v>1081233.9300000002</v>
      </c>
      <c r="M42" s="15">
        <v>404446.71999999997</v>
      </c>
      <c r="N42" s="13">
        <v>2652498.3299999987</v>
      </c>
      <c r="O42" s="13">
        <v>822906.60000000033</v>
      </c>
      <c r="P42" s="13">
        <v>811925.10000000021</v>
      </c>
      <c r="Q42" s="15">
        <v>411269.13999999978</v>
      </c>
      <c r="R42" s="13">
        <f t="shared" si="4"/>
        <v>2859847.2100000009</v>
      </c>
      <c r="S42" s="13">
        <v>789100.25</v>
      </c>
      <c r="T42" s="13">
        <v>558514.04999999993</v>
      </c>
      <c r="U42" s="15">
        <v>716507.62</v>
      </c>
      <c r="V42" s="13">
        <v>2691693.5699999994</v>
      </c>
      <c r="W42" s="13">
        <v>561437.83000000054</v>
      </c>
      <c r="X42" s="13">
        <v>3287642.6500000004</v>
      </c>
      <c r="Y42" s="15">
        <v>755023.02</v>
      </c>
      <c r="Z42" s="13">
        <v>1745115.0100000012</v>
      </c>
      <c r="AA42" s="13">
        <v>409122.49999999907</v>
      </c>
      <c r="AB42" s="13">
        <v>1752570.0700000003</v>
      </c>
      <c r="AC42" s="15">
        <v>418472.81999999995</v>
      </c>
      <c r="AD42" s="13">
        <v>1367815.74</v>
      </c>
      <c r="AE42" s="13">
        <v>248170.2</v>
      </c>
      <c r="AF42" s="13">
        <v>125462.13999999996</v>
      </c>
      <c r="AG42" s="15">
        <v>284651.92000000004</v>
      </c>
      <c r="AH42" s="13">
        <v>493178.85000000009</v>
      </c>
      <c r="AI42" s="13">
        <v>490779.40999999992</v>
      </c>
      <c r="AJ42" s="13">
        <v>136304.28000000003</v>
      </c>
      <c r="AK42" s="15">
        <v>174449.22999999998</v>
      </c>
      <c r="AL42" s="13">
        <v>669799.37000000011</v>
      </c>
      <c r="AM42" s="13">
        <v>140760.44</v>
      </c>
      <c r="AN42" s="13">
        <v>208622.19</v>
      </c>
      <c r="AO42" s="15">
        <v>110746.31</v>
      </c>
      <c r="AP42" s="13">
        <v>486219.57999999996</v>
      </c>
      <c r="AQ42" s="13">
        <v>170781.27999999997</v>
      </c>
      <c r="AR42" s="13">
        <v>432515.31000000006</v>
      </c>
      <c r="AS42" s="15">
        <v>76219.03</v>
      </c>
      <c r="AT42" s="13">
        <v>332206.17</v>
      </c>
      <c r="AU42" s="13">
        <v>125469.21000000002</v>
      </c>
      <c r="AV42" s="13">
        <v>87702.49</v>
      </c>
      <c r="AW42" s="15">
        <v>64450.39</v>
      </c>
      <c r="AX42" s="13">
        <v>163086.76</v>
      </c>
      <c r="AY42" s="13">
        <v>463455.37999999995</v>
      </c>
      <c r="AZ42" s="13">
        <v>130334.83</v>
      </c>
      <c r="BA42" s="15">
        <v>99970.74</v>
      </c>
      <c r="BB42" s="13">
        <v>615601.24</v>
      </c>
      <c r="BC42" s="13">
        <v>170475.88000000006</v>
      </c>
      <c r="BD42" s="13">
        <v>189630.13</v>
      </c>
      <c r="BE42" s="15">
        <v>166820.79999999999</v>
      </c>
    </row>
    <row r="43" spans="1:57" s="6" customFormat="1">
      <c r="B43" s="94" t="s">
        <v>17</v>
      </c>
      <c r="C43" s="59" t="s">
        <v>174</v>
      </c>
      <c r="D43" s="139">
        <v>5429067.1079520015</v>
      </c>
      <c r="E43" s="154">
        <v>5062228.1150399996</v>
      </c>
      <c r="F43" s="139">
        <v>-7024388.4299999997</v>
      </c>
      <c r="G43" s="3">
        <v>6753369.4239869993</v>
      </c>
      <c r="H43" s="3">
        <v>-19778391.694992997</v>
      </c>
      <c r="I43" s="14">
        <v>2526809.9544859994</v>
      </c>
      <c r="J43" s="3">
        <v>-2263052.1260999963</v>
      </c>
      <c r="K43" s="3">
        <f t="shared" si="3"/>
        <v>8813779.799999997</v>
      </c>
      <c r="L43" s="3">
        <v>4267862.2399999993</v>
      </c>
      <c r="M43" s="14">
        <v>6104227.1200000001</v>
      </c>
      <c r="N43" s="3">
        <v>1135139.7699999884</v>
      </c>
      <c r="O43" s="3">
        <v>11794553.600000005</v>
      </c>
      <c r="P43" s="3">
        <v>9326333.5899999999</v>
      </c>
      <c r="Q43" s="14">
        <v>11744767.399999999</v>
      </c>
      <c r="R43" s="3">
        <f t="shared" si="4"/>
        <v>15108597.609999999</v>
      </c>
      <c r="S43" s="3">
        <v>17438422.389999997</v>
      </c>
      <c r="T43" s="3">
        <v>13786111.180000002</v>
      </c>
      <c r="U43" s="14">
        <v>10698516.83</v>
      </c>
      <c r="V43" s="3">
        <v>3553585.1399999987</v>
      </c>
      <c r="W43" s="3">
        <v>4625191.7700000014</v>
      </c>
      <c r="X43" s="3">
        <v>3331136.16</v>
      </c>
      <c r="Y43" s="14">
        <v>7280789.379999999</v>
      </c>
      <c r="Z43" s="3">
        <v>4861161.5200000033</v>
      </c>
      <c r="AA43" s="3">
        <v>8631277.1199999973</v>
      </c>
      <c r="AB43" s="3">
        <v>2373970.89</v>
      </c>
      <c r="AC43" s="14">
        <v>1813659.9300000002</v>
      </c>
      <c r="AD43" s="3">
        <v>1732487.6099999957</v>
      </c>
      <c r="AE43" s="3">
        <v>6818149.5100000044</v>
      </c>
      <c r="AF43" s="3">
        <v>2075214.02</v>
      </c>
      <c r="AG43" s="14">
        <v>1085997.4899999988</v>
      </c>
      <c r="AH43" s="3">
        <v>1582819.5200000014</v>
      </c>
      <c r="AI43" s="3">
        <v>7826724.6599999983</v>
      </c>
      <c r="AJ43" s="3">
        <v>1848830.46</v>
      </c>
      <c r="AK43" s="14">
        <v>951714.70000000007</v>
      </c>
      <c r="AL43" s="3">
        <v>1807201.9200000018</v>
      </c>
      <c r="AM43" s="3">
        <v>7299881.4299999997</v>
      </c>
      <c r="AN43" s="3">
        <v>1588043.7999999998</v>
      </c>
      <c r="AO43" s="14">
        <v>763306.64</v>
      </c>
      <c r="AP43" s="3">
        <v>2190748.2800000012</v>
      </c>
      <c r="AQ43" s="3">
        <v>7525809.8899999997</v>
      </c>
      <c r="AR43" s="3">
        <v>1702005.6399999997</v>
      </c>
      <c r="AS43" s="14">
        <v>888455.91</v>
      </c>
      <c r="AT43" s="3">
        <v>2645572.8899999997</v>
      </c>
      <c r="AU43" s="3">
        <v>4310886.38</v>
      </c>
      <c r="AV43" s="3">
        <v>1399664.96</v>
      </c>
      <c r="AW43" s="14">
        <v>478044.61</v>
      </c>
      <c r="AX43" s="3">
        <v>1326525.5899999999</v>
      </c>
      <c r="AY43" s="3">
        <v>3159447.5100000002</v>
      </c>
      <c r="AZ43" s="3">
        <v>1415797.01</v>
      </c>
      <c r="BA43" s="14">
        <v>426344.47</v>
      </c>
      <c r="BB43" s="3">
        <v>505060.87999999989</v>
      </c>
      <c r="BC43" s="3">
        <v>1104720.01</v>
      </c>
      <c r="BD43" s="3">
        <v>478016.04</v>
      </c>
      <c r="BE43" s="14">
        <v>464417.95</v>
      </c>
    </row>
    <row r="44" spans="1:57">
      <c r="B44" s="95" t="s">
        <v>18</v>
      </c>
      <c r="C44" s="58" t="s">
        <v>175</v>
      </c>
      <c r="D44" s="136">
        <v>122551.71483199997</v>
      </c>
      <c r="E44" s="155">
        <v>133848.807856</v>
      </c>
      <c r="F44" s="136">
        <v>450863.72</v>
      </c>
      <c r="G44" s="13">
        <v>-116027.29010499999</v>
      </c>
      <c r="H44" s="13">
        <v>240646.55212100004</v>
      </c>
      <c r="I44" s="15">
        <v>53413.783498999983</v>
      </c>
      <c r="J44" s="13">
        <v>413998.81999999983</v>
      </c>
      <c r="K44" s="13">
        <f t="shared" si="3"/>
        <v>1441286.7200000002</v>
      </c>
      <c r="L44" s="13">
        <v>-1025384.7800000001</v>
      </c>
      <c r="M44" s="15">
        <v>1974366.53</v>
      </c>
      <c r="N44" s="13">
        <v>394462.72000000009</v>
      </c>
      <c r="O44" s="13">
        <v>470065.56999999995</v>
      </c>
      <c r="P44" s="13">
        <v>-193763.46000000002</v>
      </c>
      <c r="Q44" s="15">
        <v>249060.6</v>
      </c>
      <c r="R44" s="13">
        <f t="shared" si="4"/>
        <v>84200.229999999923</v>
      </c>
      <c r="S44" s="13">
        <v>-177931.08000000002</v>
      </c>
      <c r="T44" s="13">
        <v>238641.63</v>
      </c>
      <c r="U44" s="15">
        <v>32285.39</v>
      </c>
      <c r="V44" s="13">
        <v>-228513.06000000011</v>
      </c>
      <c r="W44" s="13">
        <v>-109267.03999999992</v>
      </c>
      <c r="X44" s="13">
        <v>307829.44999999995</v>
      </c>
      <c r="Y44" s="15">
        <v>476731.65</v>
      </c>
      <c r="Z44" s="13">
        <v>201224.02000000014</v>
      </c>
      <c r="AA44" s="13">
        <v>95434.329999999958</v>
      </c>
      <c r="AB44" s="13">
        <v>180457.97</v>
      </c>
      <c r="AC44" s="15">
        <v>47343.149999999994</v>
      </c>
      <c r="AD44" s="13">
        <v>393792.30999999994</v>
      </c>
      <c r="AE44" s="13">
        <v>187007.2</v>
      </c>
      <c r="AF44" s="13">
        <v>61166.69</v>
      </c>
      <c r="AG44" s="15">
        <v>201639.87</v>
      </c>
      <c r="AH44" s="13">
        <v>14532.429999999993</v>
      </c>
      <c r="AI44" s="13">
        <v>235013.8</v>
      </c>
      <c r="AJ44" s="13">
        <v>11292.93</v>
      </c>
      <c r="AK44" s="15">
        <v>38512.810000000005</v>
      </c>
      <c r="AL44" s="13">
        <v>45433.440000000002</v>
      </c>
      <c r="AM44" s="13">
        <v>37529.329999999994</v>
      </c>
      <c r="AN44" s="13">
        <v>58412.590000000004</v>
      </c>
      <c r="AO44" s="15">
        <v>3707.42</v>
      </c>
      <c r="AP44" s="13">
        <v>2106.8399999999965</v>
      </c>
      <c r="AQ44" s="13">
        <v>17240.980000000003</v>
      </c>
      <c r="AR44" s="13">
        <v>11138.149999999998</v>
      </c>
      <c r="AS44" s="15">
        <v>25043.98</v>
      </c>
      <c r="AT44" s="13">
        <v>33280.67</v>
      </c>
      <c r="AU44" s="13">
        <v>32142.300000000003</v>
      </c>
      <c r="AV44" s="13">
        <v>40190.050000000003</v>
      </c>
      <c r="AW44" s="15">
        <v>9355.48</v>
      </c>
      <c r="AX44" s="13">
        <v>54255.710000000021</v>
      </c>
      <c r="AY44" s="13">
        <v>85079.249999999985</v>
      </c>
      <c r="AZ44" s="13">
        <v>62401.55</v>
      </c>
      <c r="BA44" s="15">
        <v>27255.25</v>
      </c>
      <c r="BB44" s="13">
        <v>45250.369999999995</v>
      </c>
      <c r="BC44" s="13">
        <v>43225.87000000001</v>
      </c>
      <c r="BD44" s="13">
        <v>83853.359999999986</v>
      </c>
      <c r="BE44" s="15">
        <v>44209.93</v>
      </c>
    </row>
    <row r="45" spans="1:57">
      <c r="B45" s="95" t="s">
        <v>19</v>
      </c>
      <c r="C45" s="58" t="s">
        <v>176</v>
      </c>
      <c r="D45" s="136">
        <v>1927581.9901599996</v>
      </c>
      <c r="E45" s="155">
        <v>2129430.9844800001</v>
      </c>
      <c r="F45" s="136">
        <v>2409415.4</v>
      </c>
      <c r="G45" s="13">
        <v>2489208.0820399988</v>
      </c>
      <c r="H45" s="13">
        <v>2478821.8949000002</v>
      </c>
      <c r="I45" s="15">
        <v>2171975.4459000002</v>
      </c>
      <c r="J45" s="13">
        <v>2334069.7474999987</v>
      </c>
      <c r="K45" s="13">
        <f t="shared" si="3"/>
        <v>2313012.84</v>
      </c>
      <c r="L45" s="13">
        <v>2541552.8200000003</v>
      </c>
      <c r="M45" s="15">
        <v>2553547.09</v>
      </c>
      <c r="N45" s="13">
        <v>2466509.5600000005</v>
      </c>
      <c r="O45" s="13">
        <v>1398277.4099999992</v>
      </c>
      <c r="P45" s="13">
        <v>2821514.6599999997</v>
      </c>
      <c r="Q45" s="15">
        <v>1029973.8400000002</v>
      </c>
      <c r="R45" s="13">
        <f t="shared" si="4"/>
        <v>1302699.3400000001</v>
      </c>
      <c r="S45" s="13">
        <v>634250.09000000008</v>
      </c>
      <c r="T45" s="13">
        <v>373380.43000000005</v>
      </c>
      <c r="U45" s="15">
        <v>298105.29999999993</v>
      </c>
      <c r="V45" s="13">
        <v>631100.73</v>
      </c>
      <c r="W45" s="13">
        <v>435919.52000000014</v>
      </c>
      <c r="X45" s="13">
        <v>331651.95</v>
      </c>
      <c r="Y45" s="15">
        <v>518818.18</v>
      </c>
      <c r="Z45" s="13">
        <v>1686952.1999999997</v>
      </c>
      <c r="AA45" s="13">
        <v>397366.2799999998</v>
      </c>
      <c r="AB45" s="13">
        <v>700425.8600000001</v>
      </c>
      <c r="AC45" s="15">
        <v>547209.09000000008</v>
      </c>
      <c r="AD45" s="13">
        <v>776237.40999999992</v>
      </c>
      <c r="AE45" s="13">
        <v>558304.44000000018</v>
      </c>
      <c r="AF45" s="13">
        <v>483029.6999999999</v>
      </c>
      <c r="AG45" s="15">
        <v>476042.95</v>
      </c>
      <c r="AH45" s="13">
        <v>465698.7200000002</v>
      </c>
      <c r="AI45" s="13">
        <v>505675.80999999982</v>
      </c>
      <c r="AJ45" s="13">
        <v>438595.02000000008</v>
      </c>
      <c r="AK45" s="15">
        <v>427466.08</v>
      </c>
      <c r="AL45" s="13">
        <v>398550.61</v>
      </c>
      <c r="AM45" s="13">
        <v>275042.82999999996</v>
      </c>
      <c r="AN45" s="13">
        <v>305350.65000000002</v>
      </c>
      <c r="AO45" s="15">
        <v>253249.65</v>
      </c>
      <c r="AP45" s="13">
        <v>266800.28000000003</v>
      </c>
      <c r="AQ45" s="13">
        <v>254523.81</v>
      </c>
      <c r="AR45" s="13">
        <v>258260.83000000002</v>
      </c>
      <c r="AS45" s="15">
        <v>242116.13</v>
      </c>
      <c r="AT45" s="13">
        <v>307805.55999999994</v>
      </c>
      <c r="AU45" s="13">
        <v>319624.11</v>
      </c>
      <c r="AV45" s="13">
        <v>360121.90000000008</v>
      </c>
      <c r="AW45" s="15">
        <v>301974.15999999997</v>
      </c>
      <c r="AX45" s="13">
        <v>305752.5299999998</v>
      </c>
      <c r="AY45" s="13">
        <v>325755.97000000009</v>
      </c>
      <c r="AZ45" s="13">
        <v>400339.28</v>
      </c>
      <c r="BA45" s="15">
        <v>377532.85</v>
      </c>
      <c r="BB45" s="13">
        <v>473880.26</v>
      </c>
      <c r="BC45" s="13">
        <v>524814.46000000008</v>
      </c>
      <c r="BD45" s="13">
        <v>546879.05999999994</v>
      </c>
      <c r="BE45" s="15">
        <v>451134.02</v>
      </c>
    </row>
    <row r="46" spans="1:57">
      <c r="B46" s="95" t="s">
        <v>20</v>
      </c>
      <c r="C46" s="58" t="s">
        <v>178</v>
      </c>
      <c r="D46" s="136">
        <v>3624036.832624</v>
      </c>
      <c r="E46" s="155">
        <v>3066645.938416</v>
      </c>
      <c r="F46" s="136">
        <v>-8982940.1199999992</v>
      </c>
      <c r="G46" s="13">
        <v>4148134.0518420041</v>
      </c>
      <c r="H46" s="13">
        <v>-22016567.037772</v>
      </c>
      <c r="I46" s="15">
        <v>408248.29208499991</v>
      </c>
      <c r="J46" s="13">
        <v>-4183123.0535999984</v>
      </c>
      <c r="K46" s="13">
        <f t="shared" si="3"/>
        <v>7942053.6799999988</v>
      </c>
      <c r="L46" s="13">
        <v>700924.63999999966</v>
      </c>
      <c r="M46" s="15">
        <v>5525046.5600000005</v>
      </c>
      <c r="N46" s="13">
        <v>-936907.0700000003</v>
      </c>
      <c r="O46" s="13">
        <v>10866341.760000002</v>
      </c>
      <c r="P46" s="13">
        <v>6311055.4699999988</v>
      </c>
      <c r="Q46" s="15">
        <v>10963854.16</v>
      </c>
      <c r="R46" s="13">
        <f t="shared" si="4"/>
        <v>13890098.5</v>
      </c>
      <c r="S46" s="13">
        <v>16626241.220000003</v>
      </c>
      <c r="T46" s="13">
        <v>13651372.380000003</v>
      </c>
      <c r="U46" s="15">
        <v>10432696.919999998</v>
      </c>
      <c r="V46" s="13">
        <v>2693971.3500000015</v>
      </c>
      <c r="W46" s="13">
        <v>4080005.2100000009</v>
      </c>
      <c r="X46" s="13">
        <v>3307313.6599999983</v>
      </c>
      <c r="Y46" s="15">
        <v>7238702.8499999996</v>
      </c>
      <c r="Z46" s="13">
        <v>3375433.34</v>
      </c>
      <c r="AA46" s="13">
        <v>8329345.1699999999</v>
      </c>
      <c r="AB46" s="13">
        <v>1854003.0000000002</v>
      </c>
      <c r="AC46" s="15">
        <v>1313793.99</v>
      </c>
      <c r="AD46" s="13">
        <v>1350042.5099999979</v>
      </c>
      <c r="AE46" s="13">
        <v>6446852.2700000023</v>
      </c>
      <c r="AF46" s="13">
        <v>1653351.0100000002</v>
      </c>
      <c r="AG46" s="15">
        <v>811594.40999999887</v>
      </c>
      <c r="AH46" s="13">
        <v>1131653.2300000023</v>
      </c>
      <c r="AI46" s="13">
        <v>7556062.6499999966</v>
      </c>
      <c r="AJ46" s="13">
        <v>1421528.37</v>
      </c>
      <c r="AK46" s="15">
        <v>562761.43000000005</v>
      </c>
      <c r="AL46" s="13">
        <v>1454084.75</v>
      </c>
      <c r="AM46" s="13">
        <v>7062367.9299999997</v>
      </c>
      <c r="AN46" s="13">
        <v>1341105.74</v>
      </c>
      <c r="AO46" s="15">
        <v>513764.41</v>
      </c>
      <c r="AP46" s="13">
        <v>1926054.8399999999</v>
      </c>
      <c r="AQ46" s="13">
        <v>7288527.0599999987</v>
      </c>
      <c r="AR46" s="13">
        <v>1454882.9600000002</v>
      </c>
      <c r="AS46" s="15">
        <v>671383.76</v>
      </c>
      <c r="AT46" s="13">
        <v>2371048</v>
      </c>
      <c r="AU46" s="13">
        <v>4023404.5700000003</v>
      </c>
      <c r="AV46" s="13">
        <v>1079733.1100000001</v>
      </c>
      <c r="AW46" s="15">
        <v>185425.93</v>
      </c>
      <c r="AX46" s="13">
        <v>1075028.77</v>
      </c>
      <c r="AY46" s="13">
        <v>2918770.79</v>
      </c>
      <c r="AZ46" s="13">
        <v>1077859.2799999998</v>
      </c>
      <c r="BA46" s="15">
        <v>76066.87</v>
      </c>
      <c r="BB46" s="13">
        <v>76430.989999999991</v>
      </c>
      <c r="BC46" s="13">
        <v>623131.42000000004</v>
      </c>
      <c r="BD46" s="13">
        <v>14990.339999999997</v>
      </c>
      <c r="BE46" s="15">
        <v>57493.86</v>
      </c>
    </row>
    <row r="47" spans="1:57">
      <c r="B47" s="95" t="s">
        <v>21</v>
      </c>
      <c r="C47" s="58" t="s">
        <v>179</v>
      </c>
      <c r="D47" s="136">
        <v>474211</v>
      </c>
      <c r="E47" s="155">
        <v>601702</v>
      </c>
      <c r="F47" s="136">
        <v>-1732892</v>
      </c>
      <c r="G47" s="13">
        <v>1288089</v>
      </c>
      <c r="H47" s="13">
        <v>-3436024</v>
      </c>
      <c r="I47" s="15">
        <v>316400</v>
      </c>
      <c r="J47" s="13">
        <v>-380534</v>
      </c>
      <c r="K47" s="13">
        <f t="shared" si="3"/>
        <v>2762282</v>
      </c>
      <c r="L47" s="13">
        <v>466953</v>
      </c>
      <c r="M47" s="15">
        <v>926410</v>
      </c>
      <c r="N47" s="13">
        <v>-828858</v>
      </c>
      <c r="O47" s="13">
        <v>2283080</v>
      </c>
      <c r="P47" s="13">
        <v>1283581</v>
      </c>
      <c r="Q47" s="15">
        <v>2147015</v>
      </c>
      <c r="R47" s="13">
        <f t="shared" si="4"/>
        <v>2714067</v>
      </c>
      <c r="S47" s="13">
        <v>3351505</v>
      </c>
      <c r="T47" s="13">
        <v>2671658</v>
      </c>
      <c r="U47" s="15">
        <v>2092412</v>
      </c>
      <c r="V47" s="13">
        <v>623832</v>
      </c>
      <c r="W47" s="13">
        <v>817776</v>
      </c>
      <c r="X47" s="13">
        <v>692213</v>
      </c>
      <c r="Y47" s="15">
        <v>1442462</v>
      </c>
      <c r="Z47" s="13">
        <v>954432.96</v>
      </c>
      <c r="AA47" s="13">
        <v>1581397</v>
      </c>
      <c r="AB47" s="13">
        <v>517333</v>
      </c>
      <c r="AC47" s="15">
        <v>270338</v>
      </c>
      <c r="AD47" s="13">
        <v>286691</v>
      </c>
      <c r="AE47" s="13">
        <v>1256593</v>
      </c>
      <c r="AF47" s="13">
        <v>364046</v>
      </c>
      <c r="AG47" s="15">
        <v>182040</v>
      </c>
      <c r="AH47" s="13">
        <v>289748</v>
      </c>
      <c r="AI47" s="13">
        <v>1501997</v>
      </c>
      <c r="AJ47" s="13">
        <v>296079</v>
      </c>
      <c r="AK47" s="15">
        <v>115796</v>
      </c>
      <c r="AL47" s="13">
        <v>397268</v>
      </c>
      <c r="AM47" s="13">
        <v>1372032</v>
      </c>
      <c r="AN47" s="13">
        <v>256774</v>
      </c>
      <c r="AO47" s="15">
        <v>107550</v>
      </c>
      <c r="AP47" s="13">
        <v>358739</v>
      </c>
      <c r="AQ47" s="13">
        <v>1542958</v>
      </c>
      <c r="AR47" s="13">
        <v>285298</v>
      </c>
      <c r="AS47" s="15">
        <v>136190</v>
      </c>
      <c r="AT47" s="13">
        <v>550814</v>
      </c>
      <c r="AU47" s="13">
        <v>752586</v>
      </c>
      <c r="AV47" s="13">
        <v>223393</v>
      </c>
      <c r="AW47" s="15">
        <v>46403</v>
      </c>
      <c r="AX47" s="13">
        <v>126404</v>
      </c>
      <c r="AY47" s="13">
        <v>653468</v>
      </c>
      <c r="AZ47" s="13">
        <v>228988</v>
      </c>
      <c r="BA47" s="15">
        <v>16121</v>
      </c>
      <c r="BB47" s="13">
        <v>82807</v>
      </c>
      <c r="BC47" s="13">
        <v>124715</v>
      </c>
      <c r="BD47" s="13">
        <v>4500</v>
      </c>
      <c r="BE47" s="15">
        <v>10000</v>
      </c>
    </row>
    <row r="48" spans="1:57">
      <c r="B48" s="95" t="s">
        <v>22</v>
      </c>
      <c r="C48" s="58" t="s">
        <v>180</v>
      </c>
      <c r="D48" s="136">
        <v>3149825.832624</v>
      </c>
      <c r="E48" s="155">
        <v>2464943.938416</v>
      </c>
      <c r="F48" s="136">
        <v>-7250048.1200000001</v>
      </c>
      <c r="G48" s="13">
        <v>2860045.0518420022</v>
      </c>
      <c r="H48" s="13">
        <v>-18580543.037772</v>
      </c>
      <c r="I48" s="15">
        <v>91848.292085000023</v>
      </c>
      <c r="J48" s="13">
        <v>-3802589.0535999993</v>
      </c>
      <c r="K48" s="13">
        <f t="shared" si="3"/>
        <v>5179771.68</v>
      </c>
      <c r="L48" s="13">
        <v>233971.63999999873</v>
      </c>
      <c r="M48" s="15">
        <v>4598636.5600000005</v>
      </c>
      <c r="N48" s="13">
        <v>-108049.0700000003</v>
      </c>
      <c r="O48" s="13">
        <v>8583261.7600000035</v>
      </c>
      <c r="P48" s="13">
        <v>5027474.4699999951</v>
      </c>
      <c r="Q48" s="15">
        <v>8816839.160000002</v>
      </c>
      <c r="R48" s="13">
        <f t="shared" si="4"/>
        <v>11176031.500000004</v>
      </c>
      <c r="S48" s="13">
        <v>13274736.219999999</v>
      </c>
      <c r="T48" s="13">
        <v>10979714.380000001</v>
      </c>
      <c r="U48" s="15">
        <v>8340284.9199999999</v>
      </c>
      <c r="V48" s="13">
        <v>2070139.3500000015</v>
      </c>
      <c r="W48" s="13">
        <v>3262229.209999999</v>
      </c>
      <c r="X48" s="13">
        <v>2615100.66</v>
      </c>
      <c r="Y48" s="15">
        <v>5796240.8499999996</v>
      </c>
      <c r="Z48" s="13">
        <v>2421000.379999999</v>
      </c>
      <c r="AA48" s="13">
        <v>6747948.1699999999</v>
      </c>
      <c r="AB48" s="13">
        <v>1336669.9999999998</v>
      </c>
      <c r="AC48" s="15">
        <v>1043455.99</v>
      </c>
      <c r="AD48" s="13">
        <v>1227192.4914999958</v>
      </c>
      <c r="AE48" s="13">
        <v>5105836.8172000051</v>
      </c>
      <c r="AF48" s="13">
        <v>1267144.8678000001</v>
      </c>
      <c r="AG48" s="15">
        <v>572296.02349999885</v>
      </c>
      <c r="AH48" s="13">
        <v>828548.17080000043</v>
      </c>
      <c r="AI48" s="13">
        <v>6034699.4899999984</v>
      </c>
      <c r="AJ48" s="13">
        <v>1125449.3700000001</v>
      </c>
      <c r="AK48" s="15">
        <v>446965.43000000005</v>
      </c>
      <c r="AL48" s="13">
        <v>1056816.75</v>
      </c>
      <c r="AM48" s="13">
        <v>5690335.9299999997</v>
      </c>
      <c r="AN48" s="13">
        <v>1084331.74</v>
      </c>
      <c r="AO48" s="15">
        <v>406214.41</v>
      </c>
      <c r="AP48" s="13">
        <v>1567315.8399999989</v>
      </c>
      <c r="AQ48" s="13">
        <v>5745569.0600000005</v>
      </c>
      <c r="AR48" s="13">
        <v>1169584.96</v>
      </c>
      <c r="AS48" s="15">
        <v>535193.76</v>
      </c>
      <c r="AT48" s="13">
        <v>1820234</v>
      </c>
      <c r="AU48" s="13">
        <v>3270818.5700000003</v>
      </c>
      <c r="AV48" s="13">
        <v>856340.1100000001</v>
      </c>
      <c r="AW48" s="15">
        <v>139022.93</v>
      </c>
      <c r="AX48" s="13">
        <v>948624.77</v>
      </c>
      <c r="AY48" s="13">
        <v>2265302.79</v>
      </c>
      <c r="AZ48" s="13">
        <v>848871.28</v>
      </c>
      <c r="BA48" s="15">
        <v>59945.87</v>
      </c>
      <c r="BB48" s="13">
        <v>-6376.0100000000093</v>
      </c>
      <c r="BC48" s="13">
        <v>498416.42</v>
      </c>
      <c r="BD48" s="13">
        <v>10490.339999999997</v>
      </c>
      <c r="BE48" s="15">
        <v>47493.86</v>
      </c>
    </row>
    <row r="49" spans="2:57">
      <c r="B49" s="95" t="s">
        <v>23</v>
      </c>
      <c r="C49" s="58" t="s">
        <v>181</v>
      </c>
      <c r="D49" s="136">
        <v>0</v>
      </c>
      <c r="E49" s="155">
        <v>0</v>
      </c>
      <c r="F49" s="136">
        <v>0</v>
      </c>
      <c r="G49" s="13">
        <v>0</v>
      </c>
      <c r="H49" s="13">
        <v>0</v>
      </c>
      <c r="I49" s="15">
        <v>0</v>
      </c>
      <c r="J49" s="13">
        <v>0</v>
      </c>
      <c r="K49" s="13">
        <f t="shared" si="3"/>
        <v>0</v>
      </c>
      <c r="L49" s="13">
        <v>0</v>
      </c>
      <c r="M49" s="15">
        <v>0</v>
      </c>
      <c r="N49" s="13">
        <v>0</v>
      </c>
      <c r="O49" s="13">
        <v>0</v>
      </c>
      <c r="P49" s="13">
        <v>0</v>
      </c>
      <c r="Q49" s="15">
        <v>0</v>
      </c>
      <c r="R49" s="13">
        <f t="shared" si="4"/>
        <v>0</v>
      </c>
      <c r="S49" s="13">
        <v>0</v>
      </c>
      <c r="T49" s="13">
        <v>0</v>
      </c>
      <c r="U49" s="15">
        <v>0</v>
      </c>
      <c r="V49" s="13">
        <v>0</v>
      </c>
      <c r="W49" s="13">
        <v>0</v>
      </c>
      <c r="X49" s="13">
        <v>0</v>
      </c>
      <c r="Y49" s="15">
        <v>0</v>
      </c>
      <c r="Z49" s="13">
        <v>0</v>
      </c>
      <c r="AA49" s="13">
        <v>0</v>
      </c>
      <c r="AB49" s="13">
        <v>0</v>
      </c>
      <c r="AC49" s="15">
        <v>0</v>
      </c>
      <c r="AD49" s="13">
        <v>0</v>
      </c>
      <c r="AE49" s="13">
        <v>0</v>
      </c>
      <c r="AF49" s="13">
        <v>0</v>
      </c>
      <c r="AG49" s="15">
        <v>0</v>
      </c>
      <c r="AH49" s="13">
        <v>0</v>
      </c>
      <c r="AI49" s="13">
        <v>0</v>
      </c>
      <c r="AJ49" s="13">
        <v>0</v>
      </c>
      <c r="AK49" s="15">
        <v>0</v>
      </c>
      <c r="AL49" s="13">
        <v>0</v>
      </c>
      <c r="AM49" s="13">
        <v>0</v>
      </c>
      <c r="AN49" s="13">
        <v>0</v>
      </c>
      <c r="AO49" s="15">
        <v>0</v>
      </c>
      <c r="AP49" s="13">
        <v>0</v>
      </c>
      <c r="AQ49" s="13">
        <v>0</v>
      </c>
      <c r="AR49" s="13">
        <v>0</v>
      </c>
      <c r="AS49" s="15">
        <v>0</v>
      </c>
      <c r="AT49" s="13">
        <v>0</v>
      </c>
      <c r="AU49" s="13">
        <v>0</v>
      </c>
      <c r="AV49" s="13">
        <v>0</v>
      </c>
      <c r="AW49" s="15">
        <v>0</v>
      </c>
      <c r="AX49" s="13">
        <v>0</v>
      </c>
      <c r="AY49" s="13">
        <v>0</v>
      </c>
      <c r="AZ49" s="13">
        <v>0</v>
      </c>
      <c r="BA49" s="15">
        <v>0</v>
      </c>
      <c r="BB49" s="13">
        <v>0</v>
      </c>
      <c r="BC49" s="13">
        <v>0</v>
      </c>
      <c r="BD49" s="13">
        <v>0</v>
      </c>
      <c r="BE49" s="15">
        <v>0</v>
      </c>
    </row>
    <row r="50" spans="2:57" s="6" customFormat="1">
      <c r="B50" s="94" t="s">
        <v>24</v>
      </c>
      <c r="C50" s="59" t="s">
        <v>182</v>
      </c>
      <c r="D50" s="139">
        <v>3149825.832624</v>
      </c>
      <c r="E50" s="154">
        <v>2464943.938416</v>
      </c>
      <c r="F50" s="139">
        <v>-7250048.1200000001</v>
      </c>
      <c r="G50" s="3">
        <v>2860045.0518420022</v>
      </c>
      <c r="H50" s="3">
        <v>-18580543.037772</v>
      </c>
      <c r="I50" s="14">
        <v>91848.292085000023</v>
      </c>
      <c r="J50" s="3">
        <v>-3802589.0535999993</v>
      </c>
      <c r="K50" s="3">
        <f t="shared" si="3"/>
        <v>5179771.68</v>
      </c>
      <c r="L50" s="3">
        <v>233971.63999999873</v>
      </c>
      <c r="M50" s="14">
        <v>4598636.5600000005</v>
      </c>
      <c r="N50" s="3">
        <v>-108049.0700000003</v>
      </c>
      <c r="O50" s="3">
        <v>8583261.7600000035</v>
      </c>
      <c r="P50" s="3">
        <v>5027474.4699999951</v>
      </c>
      <c r="Q50" s="14">
        <v>8816839.160000002</v>
      </c>
      <c r="R50" s="3">
        <f t="shared" si="4"/>
        <v>11176031.500000004</v>
      </c>
      <c r="S50" s="3">
        <v>13274736.219999999</v>
      </c>
      <c r="T50" s="3">
        <v>10979714.380000001</v>
      </c>
      <c r="U50" s="14">
        <v>8340284.9199999999</v>
      </c>
      <c r="V50" s="3">
        <v>2070139.3500000015</v>
      </c>
      <c r="W50" s="3">
        <v>3262229.209999999</v>
      </c>
      <c r="X50" s="3">
        <v>2615100.66</v>
      </c>
      <c r="Y50" s="14">
        <v>5796240.8499999996</v>
      </c>
      <c r="Z50" s="3">
        <v>2421000.379999999</v>
      </c>
      <c r="AA50" s="3">
        <v>6747948.1699999999</v>
      </c>
      <c r="AB50" s="3">
        <v>1336669.9999999998</v>
      </c>
      <c r="AC50" s="14">
        <v>1043455.99</v>
      </c>
      <c r="AD50" s="3">
        <v>1227192.4914999958</v>
      </c>
      <c r="AE50" s="3">
        <v>5105836.8172000051</v>
      </c>
      <c r="AF50" s="3">
        <v>1267144.8678000001</v>
      </c>
      <c r="AG50" s="14">
        <v>572296.02349999885</v>
      </c>
      <c r="AH50" s="3">
        <v>828548.17080000043</v>
      </c>
      <c r="AI50" s="3">
        <v>6034699.4899999984</v>
      </c>
      <c r="AJ50" s="3">
        <v>1125449.3700000001</v>
      </c>
      <c r="AK50" s="14">
        <v>446965.43000000005</v>
      </c>
      <c r="AL50" s="3">
        <v>1056816.75</v>
      </c>
      <c r="AM50" s="3">
        <v>5690335.9299999997</v>
      </c>
      <c r="AN50" s="3">
        <v>1084331.74</v>
      </c>
      <c r="AO50" s="14">
        <v>406214.41</v>
      </c>
      <c r="AP50" s="3">
        <v>1567315.8399999989</v>
      </c>
      <c r="AQ50" s="3">
        <v>5745569.0600000005</v>
      </c>
      <c r="AR50" s="3">
        <v>1169584.96</v>
      </c>
      <c r="AS50" s="14">
        <v>535193.76</v>
      </c>
      <c r="AT50" s="3">
        <v>1820234</v>
      </c>
      <c r="AU50" s="3">
        <v>3270818.5700000003</v>
      </c>
      <c r="AV50" s="3">
        <v>856340.1100000001</v>
      </c>
      <c r="AW50" s="14">
        <v>139022.93</v>
      </c>
      <c r="AX50" s="3">
        <v>948624.77</v>
      </c>
      <c r="AY50" s="3">
        <v>2265302.79</v>
      </c>
      <c r="AZ50" s="3">
        <v>848871.28</v>
      </c>
      <c r="BA50" s="14">
        <v>59945.87</v>
      </c>
      <c r="BB50" s="3">
        <v>-6376.0100000000093</v>
      </c>
      <c r="BC50" s="3">
        <v>498416.42</v>
      </c>
      <c r="BD50" s="3">
        <v>10490.339999999997</v>
      </c>
      <c r="BE50" s="14">
        <v>47493.86</v>
      </c>
    </row>
    <row r="51" spans="2:57">
      <c r="B51" s="95" t="s">
        <v>25</v>
      </c>
      <c r="C51" s="58" t="s">
        <v>183</v>
      </c>
      <c r="D51" s="136">
        <v>0</v>
      </c>
      <c r="E51" s="155">
        <v>0</v>
      </c>
      <c r="F51" s="136">
        <v>0</v>
      </c>
      <c r="G51" s="13">
        <v>0</v>
      </c>
      <c r="H51" s="13">
        <v>0</v>
      </c>
      <c r="I51" s="15">
        <v>0</v>
      </c>
      <c r="J51" s="13">
        <v>0</v>
      </c>
      <c r="K51" s="13">
        <f t="shared" si="3"/>
        <v>0</v>
      </c>
      <c r="L51" s="13">
        <v>0</v>
      </c>
      <c r="M51" s="15">
        <v>0</v>
      </c>
      <c r="N51" s="13">
        <v>0</v>
      </c>
      <c r="O51" s="13">
        <v>0</v>
      </c>
      <c r="P51" s="13">
        <v>0</v>
      </c>
      <c r="Q51" s="15">
        <v>0</v>
      </c>
      <c r="R51" s="13">
        <f t="shared" si="4"/>
        <v>0</v>
      </c>
      <c r="S51" s="13">
        <v>0</v>
      </c>
      <c r="T51" s="13">
        <v>0</v>
      </c>
      <c r="U51" s="15">
        <v>0</v>
      </c>
      <c r="V51" s="13">
        <v>0</v>
      </c>
      <c r="W51" s="13">
        <v>0</v>
      </c>
      <c r="X51" s="13">
        <v>0</v>
      </c>
      <c r="Y51" s="15">
        <v>0</v>
      </c>
      <c r="Z51" s="13">
        <v>0</v>
      </c>
      <c r="AA51" s="13">
        <v>0</v>
      </c>
      <c r="AB51" s="13">
        <v>0</v>
      </c>
      <c r="AC51" s="15">
        <v>0</v>
      </c>
      <c r="AD51" s="13">
        <v>0</v>
      </c>
      <c r="AE51" s="13">
        <v>0</v>
      </c>
      <c r="AF51" s="13">
        <v>0</v>
      </c>
      <c r="AG51" s="15">
        <v>0</v>
      </c>
      <c r="AH51" s="13">
        <v>0</v>
      </c>
      <c r="AI51" s="13">
        <v>0</v>
      </c>
      <c r="AJ51" s="13">
        <v>0</v>
      </c>
      <c r="AK51" s="15">
        <v>0</v>
      </c>
      <c r="AL51" s="13">
        <v>0</v>
      </c>
      <c r="AM51" s="13">
        <v>0</v>
      </c>
      <c r="AN51" s="13">
        <v>0</v>
      </c>
      <c r="AO51" s="15">
        <v>0</v>
      </c>
      <c r="AP51" s="13">
        <v>0</v>
      </c>
      <c r="AQ51" s="13">
        <v>0</v>
      </c>
      <c r="AR51" s="13">
        <v>0</v>
      </c>
      <c r="AS51" s="15">
        <v>0</v>
      </c>
      <c r="AT51" s="13">
        <v>0</v>
      </c>
      <c r="AU51" s="13">
        <v>0</v>
      </c>
      <c r="AV51" s="13">
        <v>0</v>
      </c>
      <c r="AW51" s="15">
        <v>0</v>
      </c>
      <c r="AX51" s="13">
        <v>0</v>
      </c>
      <c r="AY51" s="13">
        <v>0</v>
      </c>
      <c r="AZ51" s="13">
        <v>0</v>
      </c>
      <c r="BA51" s="15">
        <v>0</v>
      </c>
      <c r="BB51" s="13">
        <v>0</v>
      </c>
      <c r="BC51" s="13">
        <v>0</v>
      </c>
      <c r="BD51" s="13">
        <v>0</v>
      </c>
      <c r="BE51" s="15">
        <v>0</v>
      </c>
    </row>
    <row r="52" spans="2:57">
      <c r="B52" s="95" t="s">
        <v>26</v>
      </c>
      <c r="C52" s="58" t="s">
        <v>184</v>
      </c>
      <c r="D52" s="136">
        <v>3149825.832624</v>
      </c>
      <c r="E52" s="155">
        <v>2464943.938416</v>
      </c>
      <c r="F52" s="136">
        <v>-7250048.1200000001</v>
      </c>
      <c r="G52" s="13">
        <v>2860045.0518420022</v>
      </c>
      <c r="H52" s="13">
        <v>-18580543.037772</v>
      </c>
      <c r="I52" s="15">
        <v>91848.292085000023</v>
      </c>
      <c r="J52" s="13">
        <v>-3802589.0535999993</v>
      </c>
      <c r="K52" s="13">
        <f t="shared" si="3"/>
        <v>5179771.68</v>
      </c>
      <c r="L52" s="13">
        <v>233971.63999999873</v>
      </c>
      <c r="M52" s="15">
        <v>4598636.5600000005</v>
      </c>
      <c r="N52" s="119">
        <v>-108049.0700000003</v>
      </c>
      <c r="O52" s="13">
        <v>8583261.7600000035</v>
      </c>
      <c r="P52" s="13">
        <v>5027474.4699999951</v>
      </c>
      <c r="Q52" s="15">
        <v>8816839.160000002</v>
      </c>
      <c r="R52" s="119">
        <f t="shared" si="4"/>
        <v>11176031.500000004</v>
      </c>
      <c r="S52" s="13">
        <v>13274736.219999999</v>
      </c>
      <c r="T52" s="13">
        <v>10979714.380000001</v>
      </c>
      <c r="U52" s="15">
        <v>8340284.9199999999</v>
      </c>
      <c r="V52" s="13">
        <v>2070139.3500000015</v>
      </c>
      <c r="W52" s="13">
        <v>3262229.209999999</v>
      </c>
      <c r="X52" s="13">
        <v>2615100.66</v>
      </c>
      <c r="Y52" s="15">
        <v>5796240.8499999996</v>
      </c>
      <c r="Z52" s="13">
        <v>2421000.379999999</v>
      </c>
      <c r="AA52" s="13">
        <v>6747948.1699999999</v>
      </c>
      <c r="AB52" s="13">
        <v>1336669.9999999998</v>
      </c>
      <c r="AC52" s="15">
        <v>1043455.99</v>
      </c>
      <c r="AD52" s="13">
        <v>1227192.4914999958</v>
      </c>
      <c r="AE52" s="13">
        <v>5105836.8172000051</v>
      </c>
      <c r="AF52" s="13">
        <v>1267144.8678000001</v>
      </c>
      <c r="AG52" s="15">
        <v>572296.02349999885</v>
      </c>
      <c r="AH52" s="13">
        <v>828548.17080000043</v>
      </c>
      <c r="AI52" s="13">
        <v>6034699.4899999984</v>
      </c>
      <c r="AJ52" s="13">
        <v>1125449.3700000001</v>
      </c>
      <c r="AK52" s="15">
        <v>446965.43000000005</v>
      </c>
      <c r="AL52" s="13">
        <v>1056816.75</v>
      </c>
      <c r="AM52" s="13">
        <v>5690335.9299999997</v>
      </c>
      <c r="AN52" s="13">
        <v>1084331.74</v>
      </c>
      <c r="AO52" s="15">
        <v>406214.41</v>
      </c>
      <c r="AP52" s="13">
        <v>1567315.8399999989</v>
      </c>
      <c r="AQ52" s="13">
        <v>5745569.0600000005</v>
      </c>
      <c r="AR52" s="13">
        <v>1169584.96</v>
      </c>
      <c r="AS52" s="15">
        <v>535193.76</v>
      </c>
      <c r="AT52" s="13">
        <v>1820234</v>
      </c>
      <c r="AU52" s="13">
        <v>3270818.5700000003</v>
      </c>
      <c r="AV52" s="13">
        <v>856340.1100000001</v>
      </c>
      <c r="AW52" s="15">
        <v>139022.93</v>
      </c>
      <c r="AX52" s="13">
        <v>948624.77</v>
      </c>
      <c r="AY52" s="13">
        <v>2265302.79</v>
      </c>
      <c r="AZ52" s="13">
        <v>848871.28</v>
      </c>
      <c r="BA52" s="15">
        <v>59945.87</v>
      </c>
      <c r="BB52" s="13">
        <v>-6376.0100000000093</v>
      </c>
      <c r="BC52" s="13">
        <v>498416.42</v>
      </c>
      <c r="BD52" s="13">
        <v>10490.339999999997</v>
      </c>
      <c r="BE52" s="15">
        <v>47493.86</v>
      </c>
    </row>
    <row r="53" spans="2:57">
      <c r="B53" s="99"/>
      <c r="C53" s="60"/>
      <c r="D53" s="136"/>
      <c r="E53" s="155"/>
      <c r="F53" s="136"/>
      <c r="G53" s="13"/>
      <c r="H53" s="13"/>
      <c r="I53" s="15"/>
      <c r="J53" s="13"/>
      <c r="K53" s="13"/>
      <c r="L53" s="13"/>
      <c r="M53" s="15"/>
      <c r="N53" s="119"/>
      <c r="O53" s="13"/>
      <c r="P53" s="13"/>
      <c r="Q53" s="18"/>
      <c r="R53" s="119"/>
      <c r="U53" s="18"/>
      <c r="Y53" s="18"/>
      <c r="AC53" s="18"/>
      <c r="AG53" s="18"/>
      <c r="AK53" s="18"/>
      <c r="AO53" s="18"/>
      <c r="AS53" s="18"/>
      <c r="AW53" s="18"/>
      <c r="BA53" s="18"/>
      <c r="BE53" s="18"/>
    </row>
    <row r="54" spans="2:57" s="6" customFormat="1">
      <c r="B54" s="96" t="s">
        <v>62</v>
      </c>
      <c r="C54" s="124" t="s">
        <v>62</v>
      </c>
      <c r="D54" s="144">
        <v>8105954.0616320018</v>
      </c>
      <c r="E54" s="169">
        <v>7767813.1122079995</v>
      </c>
      <c r="F54" s="140">
        <v>-4289573.88</v>
      </c>
      <c r="G54" s="129">
        <f>G43+G34</f>
        <v>9436955.9623860009</v>
      </c>
      <c r="H54" s="129">
        <f>H43+H34</f>
        <v>-17225307.546912998</v>
      </c>
      <c r="I54" s="130">
        <f>I43+I34</f>
        <v>5055849.6212419989</v>
      </c>
      <c r="J54" s="129">
        <f>J43+J34</f>
        <v>493551.18159500416</v>
      </c>
      <c r="K54" s="129">
        <f>K43+K34</f>
        <v>11294526.659999996</v>
      </c>
      <c r="L54" s="85">
        <f t="shared" ref="L54:S54" si="5">L43+L34</f>
        <v>6720655.2699999986</v>
      </c>
      <c r="M54" s="84">
        <f t="shared" si="5"/>
        <v>8493609.1499999985</v>
      </c>
      <c r="N54" s="128">
        <f t="shared" si="5"/>
        <v>3482410.6099999892</v>
      </c>
      <c r="O54" s="85">
        <f t="shared" si="5"/>
        <v>14046776.090000005</v>
      </c>
      <c r="P54" s="85">
        <f t="shared" si="5"/>
        <v>11372138.58</v>
      </c>
      <c r="Q54" s="84">
        <f t="shared" si="5"/>
        <v>13630394.699999999</v>
      </c>
      <c r="R54" s="128">
        <f t="shared" si="5"/>
        <v>17021463.780000001</v>
      </c>
      <c r="S54" s="85">
        <f t="shared" si="5"/>
        <v>19278672.629999995</v>
      </c>
      <c r="T54" s="85">
        <f>T43+T34</f>
        <v>15479715.580000002</v>
      </c>
      <c r="U54" s="84">
        <f>U43+U34</f>
        <v>12327359.33</v>
      </c>
      <c r="V54" s="85">
        <f>V43+V34</f>
        <v>5163867.5399999982</v>
      </c>
      <c r="W54" s="85">
        <f t="shared" ref="W54:BE54" si="6">W43+W34</f>
        <v>6075283.2700000014</v>
      </c>
      <c r="X54" s="85">
        <f t="shared" si="6"/>
        <v>4757796</v>
      </c>
      <c r="Y54" s="84">
        <f t="shared" si="6"/>
        <v>8633374.0699999984</v>
      </c>
      <c r="Z54" s="85">
        <f t="shared" si="6"/>
        <v>6202951.4200000018</v>
      </c>
      <c r="AA54" s="85">
        <f t="shared" si="6"/>
        <v>9983886.6799999978</v>
      </c>
      <c r="AB54" s="85">
        <f t="shared" si="6"/>
        <v>3713366.91</v>
      </c>
      <c r="AC54" s="84">
        <f t="shared" si="6"/>
        <v>3113870.0700000003</v>
      </c>
      <c r="AD54" s="85">
        <f t="shared" si="6"/>
        <v>2938215.7599999947</v>
      </c>
      <c r="AE54" s="85">
        <f t="shared" si="6"/>
        <v>8045843.9000000041</v>
      </c>
      <c r="AF54" s="85">
        <f t="shared" si="6"/>
        <v>3273136.94</v>
      </c>
      <c r="AG54" s="84">
        <f t="shared" si="6"/>
        <v>2231979.7399999988</v>
      </c>
      <c r="AH54" s="85">
        <f t="shared" si="6"/>
        <v>2716176.4400000013</v>
      </c>
      <c r="AI54" s="85">
        <f t="shared" si="6"/>
        <v>8978628.0599999987</v>
      </c>
      <c r="AJ54" s="85">
        <f t="shared" si="6"/>
        <v>2832910.5100000002</v>
      </c>
      <c r="AK54" s="84">
        <f t="shared" si="6"/>
        <v>1901866.59</v>
      </c>
      <c r="AL54" s="85">
        <f t="shared" si="6"/>
        <v>2684655.3200000017</v>
      </c>
      <c r="AM54" s="85">
        <f t="shared" si="6"/>
        <v>8126773.6999999993</v>
      </c>
      <c r="AN54" s="85">
        <f t="shared" si="6"/>
        <v>2424666.6899999995</v>
      </c>
      <c r="AO54" s="84">
        <f t="shared" si="6"/>
        <v>1605880.88</v>
      </c>
      <c r="AP54" s="85">
        <f t="shared" si="6"/>
        <v>3028372.4700000011</v>
      </c>
      <c r="AQ54" s="85">
        <f t="shared" si="6"/>
        <v>8459795.8899999987</v>
      </c>
      <c r="AR54" s="85">
        <f t="shared" si="6"/>
        <v>2445761.13</v>
      </c>
      <c r="AS54" s="84">
        <f t="shared" si="6"/>
        <v>1953183.2600000002</v>
      </c>
      <c r="AT54" s="85">
        <f t="shared" si="6"/>
        <v>3627893.3299999996</v>
      </c>
      <c r="AU54" s="85">
        <f t="shared" si="6"/>
        <v>5332212.45</v>
      </c>
      <c r="AV54" s="85">
        <f t="shared" si="6"/>
        <v>2470339.81</v>
      </c>
      <c r="AW54" s="84">
        <f t="shared" si="6"/>
        <v>1387784.35</v>
      </c>
      <c r="AX54" s="85">
        <f t="shared" si="6"/>
        <v>2166668.8099999996</v>
      </c>
      <c r="AY54" s="85">
        <f t="shared" si="6"/>
        <v>4021549.8500000006</v>
      </c>
      <c r="AZ54" s="85">
        <f t="shared" si="6"/>
        <v>2241344.56</v>
      </c>
      <c r="BA54" s="84">
        <f t="shared" si="6"/>
        <v>1264008.6400000001</v>
      </c>
      <c r="BB54" s="85">
        <f t="shared" si="6"/>
        <v>1415009.4599999995</v>
      </c>
      <c r="BC54" s="85">
        <f t="shared" si="6"/>
        <v>2085061.34</v>
      </c>
      <c r="BD54" s="85">
        <f t="shared" si="6"/>
        <v>1468175.4600000002</v>
      </c>
      <c r="BE54" s="84">
        <f t="shared" si="6"/>
        <v>1378780.4</v>
      </c>
    </row>
    <row r="55" spans="2:57">
      <c r="D55" s="12"/>
      <c r="E55" s="12"/>
      <c r="F55" s="12"/>
    </row>
    <row r="56" spans="2:57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2:57">
      <c r="R57" s="12"/>
    </row>
    <row r="58" spans="2:57"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spans="2:57"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spans="2:57"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spans="2:57"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2"/>
    </row>
    <row r="62" spans="2:57">
      <c r="R62" s="12"/>
    </row>
    <row r="63" spans="2:57"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2:57"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12"/>
    </row>
    <row r="65" spans="4:18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12"/>
    </row>
    <row r="66" spans="4:18">
      <c r="R66" s="12"/>
    </row>
    <row r="67" spans="4:18">
      <c r="R67" s="12"/>
    </row>
    <row r="68" spans="4:18">
      <c r="R68" s="12"/>
    </row>
    <row r="69" spans="4:18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12"/>
    </row>
    <row r="70" spans="4:18">
      <c r="R70" s="12"/>
    </row>
    <row r="71" spans="4:18">
      <c r="R71" s="12"/>
    </row>
  </sheetData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4CF5-4CB2-41DB-AE4A-3963D7C752BC}">
  <dimension ref="A1:BE69"/>
  <sheetViews>
    <sheetView showGridLines="0" zoomScaleNormal="100" workbookViewId="0">
      <pane xSplit="3" topLeftCell="D1" activePane="topRight" state="frozen"/>
      <selection pane="topRight"/>
    </sheetView>
  </sheetViews>
  <sheetFormatPr defaultColWidth="9" defaultRowHeight="11.25"/>
  <cols>
    <col min="1" max="1" width="3.625" style="11" customWidth="1"/>
    <col min="2" max="3" width="28.625" style="11" customWidth="1"/>
    <col min="4" max="57" width="14.625" style="11" customWidth="1"/>
    <col min="58" max="16384" width="9" style="11"/>
  </cols>
  <sheetData>
    <row r="1" spans="1:57">
      <c r="A1" s="19"/>
      <c r="B1" s="68"/>
      <c r="C1" s="6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>
      <c r="A2" s="19"/>
      <c r="B2" s="6" t="s">
        <v>266</v>
      </c>
      <c r="C2" s="59" t="s">
        <v>267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>
      <c r="A3" s="19"/>
      <c r="B3" s="1" t="s">
        <v>337</v>
      </c>
      <c r="C3" s="58" t="s">
        <v>342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ht="22.5">
      <c r="A4" s="19"/>
      <c r="B4" s="70" t="s">
        <v>338</v>
      </c>
      <c r="C4" s="73" t="s">
        <v>340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2.5">
      <c r="A5" s="19"/>
      <c r="B5" s="71" t="s">
        <v>339</v>
      </c>
      <c r="C5" s="73" t="s">
        <v>341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S6" s="20"/>
      <c r="T6" s="20"/>
      <c r="U6" s="20"/>
      <c r="V6" s="20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11.25" customHeight="1">
      <c r="A7" s="19"/>
      <c r="B7" s="27" t="s">
        <v>1</v>
      </c>
      <c r="C7" s="56" t="s">
        <v>185</v>
      </c>
      <c r="D7" s="29">
        <v>45930</v>
      </c>
      <c r="E7" s="28">
        <v>45838</v>
      </c>
      <c r="F7" s="29">
        <v>45747</v>
      </c>
      <c r="G7" s="29">
        <v>45657</v>
      </c>
      <c r="H7" s="29">
        <v>45565</v>
      </c>
      <c r="I7" s="28">
        <v>45473</v>
      </c>
      <c r="J7" s="29">
        <v>45382</v>
      </c>
      <c r="K7" s="29">
        <v>45291</v>
      </c>
      <c r="L7" s="29">
        <v>45199</v>
      </c>
      <c r="M7" s="28">
        <v>45107</v>
      </c>
      <c r="N7" s="29">
        <v>45016</v>
      </c>
      <c r="O7" s="29">
        <v>44926</v>
      </c>
      <c r="P7" s="29">
        <v>44834</v>
      </c>
      <c r="Q7" s="29">
        <v>44742</v>
      </c>
      <c r="R7" s="113">
        <v>44651</v>
      </c>
      <c r="S7" s="29">
        <v>44561</v>
      </c>
      <c r="T7" s="29">
        <v>44469</v>
      </c>
      <c r="U7" s="28">
        <v>44377</v>
      </c>
      <c r="V7" s="29">
        <v>44286</v>
      </c>
      <c r="W7" s="29">
        <v>44196</v>
      </c>
      <c r="X7" s="29">
        <v>44104</v>
      </c>
      <c r="Y7" s="28">
        <v>44012</v>
      </c>
      <c r="Z7" s="29">
        <v>43921</v>
      </c>
      <c r="AA7" s="29">
        <v>43830</v>
      </c>
      <c r="AB7" s="29">
        <v>43738</v>
      </c>
      <c r="AC7" s="28">
        <v>43646</v>
      </c>
      <c r="AD7" s="29">
        <v>43555</v>
      </c>
      <c r="AE7" s="29">
        <v>43465</v>
      </c>
      <c r="AF7" s="29">
        <v>43373</v>
      </c>
      <c r="AG7" s="28">
        <v>43281</v>
      </c>
      <c r="AH7" s="29">
        <v>43190</v>
      </c>
      <c r="AI7" s="29">
        <v>43100</v>
      </c>
      <c r="AJ7" s="29">
        <v>43008</v>
      </c>
      <c r="AK7" s="28">
        <v>42916</v>
      </c>
      <c r="AL7" s="29">
        <v>42825</v>
      </c>
      <c r="AM7" s="29">
        <v>42735</v>
      </c>
      <c r="AN7" s="29">
        <v>42643</v>
      </c>
      <c r="AO7" s="28">
        <v>42551</v>
      </c>
      <c r="AP7" s="29">
        <v>42460</v>
      </c>
      <c r="AQ7" s="29">
        <v>42369</v>
      </c>
      <c r="AR7" s="29">
        <v>42277</v>
      </c>
      <c r="AS7" s="28">
        <v>42185</v>
      </c>
      <c r="AT7" s="29">
        <v>42094</v>
      </c>
      <c r="AU7" s="29">
        <v>42004</v>
      </c>
      <c r="AV7" s="29">
        <v>41912</v>
      </c>
      <c r="AW7" s="28">
        <v>41820</v>
      </c>
      <c r="AX7" s="29">
        <v>41729</v>
      </c>
      <c r="AY7" s="29">
        <v>41639</v>
      </c>
      <c r="AZ7" s="29">
        <v>41547</v>
      </c>
      <c r="BA7" s="28">
        <v>41455</v>
      </c>
      <c r="BB7" s="29">
        <v>41364</v>
      </c>
      <c r="BC7" s="29">
        <v>41274</v>
      </c>
      <c r="BD7" s="29">
        <v>41182</v>
      </c>
      <c r="BE7" s="28">
        <v>41090</v>
      </c>
    </row>
    <row r="8" spans="1:57" s="6" customFormat="1" ht="11.25" customHeight="1">
      <c r="A8" s="20"/>
      <c r="B8" s="100" t="s">
        <v>2</v>
      </c>
      <c r="C8" s="103" t="s">
        <v>189</v>
      </c>
      <c r="D8" s="145">
        <v>146299051.99191204</v>
      </c>
      <c r="E8" s="165">
        <v>148169271.46945402</v>
      </c>
      <c r="F8" s="145">
        <v>150991641.22</v>
      </c>
      <c r="G8" s="21">
        <v>156849225.14652002</v>
      </c>
      <c r="H8" s="21">
        <v>156211573.120437</v>
      </c>
      <c r="I8" s="25">
        <v>151717542.93478</v>
      </c>
      <c r="J8" s="21">
        <v>150565202.04782605</v>
      </c>
      <c r="K8" s="21">
        <v>147714632.19000003</v>
      </c>
      <c r="L8" s="21">
        <v>147337482.84999999</v>
      </c>
      <c r="M8" s="25">
        <v>146509670.03</v>
      </c>
      <c r="N8" s="21">
        <v>144896023.59000003</v>
      </c>
      <c r="O8" s="21">
        <v>143143961.20999998</v>
      </c>
      <c r="P8" s="21">
        <v>139819472.70000002</v>
      </c>
      <c r="Q8" s="21">
        <v>136718370.66000003</v>
      </c>
      <c r="R8" s="114">
        <v>132841166.01999997</v>
      </c>
      <c r="S8" s="21">
        <v>128792936.84999999</v>
      </c>
      <c r="T8" s="21">
        <v>121344799.51000001</v>
      </c>
      <c r="U8" s="25">
        <v>114140800.73999995</v>
      </c>
      <c r="V8" s="21">
        <v>108790435.66</v>
      </c>
      <c r="W8" s="21">
        <v>104510326.96999997</v>
      </c>
      <c r="X8" s="21">
        <v>94474346.539999962</v>
      </c>
      <c r="Y8" s="25">
        <v>90656101.98999998</v>
      </c>
      <c r="Z8" s="21">
        <v>89767594.649999976</v>
      </c>
      <c r="AA8" s="21">
        <v>89300452.849999994</v>
      </c>
      <c r="AB8" s="21">
        <v>88358904.00999999</v>
      </c>
      <c r="AC8" s="25">
        <v>88233976.969999969</v>
      </c>
      <c r="AD8" s="21">
        <v>87121029.659999996</v>
      </c>
      <c r="AE8" s="21">
        <v>85001134.479999989</v>
      </c>
      <c r="AF8" s="21">
        <v>72655883.589999989</v>
      </c>
      <c r="AG8" s="25">
        <v>72332164.189999983</v>
      </c>
      <c r="AH8" s="21">
        <v>71805593.509999976</v>
      </c>
      <c r="AI8" s="21">
        <v>72430624.779999986</v>
      </c>
      <c r="AJ8" s="21">
        <v>66811209.820000008</v>
      </c>
      <c r="AK8" s="25">
        <v>65585165.860000007</v>
      </c>
      <c r="AL8" s="21">
        <v>64539828.68</v>
      </c>
      <c r="AM8" s="21">
        <v>56466923.969999999</v>
      </c>
      <c r="AN8" s="21">
        <v>54904796.630000003</v>
      </c>
      <c r="AO8" s="25">
        <v>52808780.549999997</v>
      </c>
      <c r="AP8" s="21">
        <v>50523527.920000002</v>
      </c>
      <c r="AQ8" s="21">
        <v>47675831.020000003</v>
      </c>
      <c r="AR8" s="21">
        <v>46727347.170000002</v>
      </c>
      <c r="AS8" s="25">
        <v>45938697.210000001</v>
      </c>
      <c r="AT8" s="21">
        <v>45371329.729999997</v>
      </c>
      <c r="AU8" s="21">
        <v>41574314.640000001</v>
      </c>
      <c r="AV8" s="21">
        <v>41095666</v>
      </c>
      <c r="AW8" s="25">
        <v>39951107.560000002</v>
      </c>
      <c r="AX8" s="21">
        <v>38744255.880000003</v>
      </c>
      <c r="AY8" s="21">
        <v>36727373.439999998</v>
      </c>
      <c r="AZ8" s="21">
        <v>35894132.939999998</v>
      </c>
      <c r="BA8" s="25">
        <v>36477484.149999999</v>
      </c>
      <c r="BB8" s="21">
        <v>36530073.299999997</v>
      </c>
      <c r="BC8" s="21">
        <v>37429096.289999999</v>
      </c>
      <c r="BD8" s="21">
        <v>38298317.149999999</v>
      </c>
      <c r="BE8" s="25">
        <v>36075750.810000002</v>
      </c>
    </row>
    <row r="9" spans="1:57" ht="11.25" customHeight="1">
      <c r="A9" s="19"/>
      <c r="B9" s="101" t="s">
        <v>27</v>
      </c>
      <c r="C9" s="104" t="s">
        <v>190</v>
      </c>
      <c r="D9" s="146">
        <v>6605847.1500000004</v>
      </c>
      <c r="E9" s="166">
        <v>6822097.3200000003</v>
      </c>
      <c r="F9" s="146">
        <v>7044420.6699999999</v>
      </c>
      <c r="G9" s="22">
        <v>8723000.5099999998</v>
      </c>
      <c r="H9" s="22">
        <v>6965331.6900000004</v>
      </c>
      <c r="I9" s="26">
        <v>6863690.3000000007</v>
      </c>
      <c r="J9" s="22">
        <v>6918573.1100000003</v>
      </c>
      <c r="K9" s="22">
        <v>5255299.58</v>
      </c>
      <c r="L9" s="22">
        <v>4393497.8099999996</v>
      </c>
      <c r="M9" s="26">
        <v>3577041.97</v>
      </c>
      <c r="N9" s="22">
        <v>3662692.6</v>
      </c>
      <c r="O9" s="22">
        <v>4754267.7</v>
      </c>
      <c r="P9" s="22">
        <v>4847017.07</v>
      </c>
      <c r="Q9" s="22">
        <v>4943502.5699999994</v>
      </c>
      <c r="R9" s="115">
        <v>5061724.38</v>
      </c>
      <c r="S9" s="22">
        <v>4996920.4400000004</v>
      </c>
      <c r="T9" s="22">
        <v>4991297.66</v>
      </c>
      <c r="U9" s="26">
        <v>5017090.7100000009</v>
      </c>
      <c r="V9" s="22">
        <v>5051597.7100000009</v>
      </c>
      <c r="W9" s="22">
        <v>5161868.4000000004</v>
      </c>
      <c r="X9" s="22">
        <v>5190308.76</v>
      </c>
      <c r="Y9" s="26">
        <v>5259501.8599999994</v>
      </c>
      <c r="Z9" s="22">
        <v>5297359.6800000006</v>
      </c>
      <c r="AA9" s="22">
        <v>5331527.16</v>
      </c>
      <c r="AB9" s="22">
        <v>5106506.8600000003</v>
      </c>
      <c r="AC9" s="26">
        <v>5080586.5999999996</v>
      </c>
      <c r="AD9" s="22">
        <v>4987525.3</v>
      </c>
      <c r="AE9" s="22">
        <v>4096002.2800000003</v>
      </c>
      <c r="AF9" s="22">
        <v>4065329.67</v>
      </c>
      <c r="AG9" s="26">
        <v>4038724.6700000004</v>
      </c>
      <c r="AH9" s="22">
        <v>4099466.64</v>
      </c>
      <c r="AI9" s="22">
        <v>3853200.87</v>
      </c>
      <c r="AJ9" s="22">
        <v>3667695.09</v>
      </c>
      <c r="AK9" s="26">
        <v>3217369.03</v>
      </c>
      <c r="AL9" s="22">
        <v>2224145.89</v>
      </c>
      <c r="AM9" s="22">
        <v>1245244.42</v>
      </c>
      <c r="AN9" s="22">
        <v>1215886.3500000001</v>
      </c>
      <c r="AO9" s="26">
        <v>1227418.6100000001</v>
      </c>
      <c r="AP9" s="22">
        <v>1163404.49</v>
      </c>
      <c r="AQ9" s="22">
        <v>970190.01</v>
      </c>
      <c r="AR9" s="22">
        <v>1250649</v>
      </c>
      <c r="AS9" s="26">
        <v>1389306.41</v>
      </c>
      <c r="AT9" s="22">
        <v>1484191.61</v>
      </c>
      <c r="AU9" s="22">
        <v>1603292.37</v>
      </c>
      <c r="AV9" s="22">
        <v>1730715</v>
      </c>
      <c r="AW9" s="26">
        <v>1696699.4</v>
      </c>
      <c r="AX9" s="22">
        <v>1864243.56</v>
      </c>
      <c r="AY9" s="22">
        <v>2035995.39</v>
      </c>
      <c r="AZ9" s="22">
        <v>2171382.2799999998</v>
      </c>
      <c r="BA9" s="26">
        <v>2362232.37</v>
      </c>
      <c r="BB9" s="22">
        <v>2502102.48</v>
      </c>
      <c r="BC9" s="22">
        <v>2732524.68</v>
      </c>
      <c r="BD9" s="22">
        <v>3012340.11</v>
      </c>
      <c r="BE9" s="26">
        <v>2946097.61</v>
      </c>
    </row>
    <row r="10" spans="1:57" ht="11.25" customHeight="1">
      <c r="A10" s="19"/>
      <c r="B10" s="101" t="s">
        <v>28</v>
      </c>
      <c r="C10" s="60" t="s">
        <v>191</v>
      </c>
      <c r="D10" s="146">
        <v>18414042.210000001</v>
      </c>
      <c r="E10" s="166">
        <v>18414042.210000001</v>
      </c>
      <c r="F10" s="146">
        <v>18414042.210000001</v>
      </c>
      <c r="G10" s="22">
        <v>18414042.210000001</v>
      </c>
      <c r="H10" s="22">
        <v>18414042.210000001</v>
      </c>
      <c r="I10" s="26">
        <v>18414041.210000001</v>
      </c>
      <c r="J10" s="22">
        <v>18414041.210000001</v>
      </c>
      <c r="K10" s="22">
        <v>18414041.210000001</v>
      </c>
      <c r="L10" s="22">
        <v>18414041.210000001</v>
      </c>
      <c r="M10" s="26">
        <v>18414041.210000001</v>
      </c>
      <c r="N10" s="22">
        <v>18414041.210000001</v>
      </c>
      <c r="O10" s="22">
        <v>18414041.210000001</v>
      </c>
      <c r="P10" s="22">
        <v>18414041.210000001</v>
      </c>
      <c r="Q10" s="22">
        <v>18414041.210000001</v>
      </c>
      <c r="R10" s="115">
        <v>18414041.210000001</v>
      </c>
      <c r="S10" s="22">
        <v>18548547.879999999</v>
      </c>
      <c r="T10" s="22">
        <v>18548547.879999999</v>
      </c>
      <c r="U10" s="26">
        <v>18548547.879999999</v>
      </c>
      <c r="V10" s="22">
        <v>18548547.879999999</v>
      </c>
      <c r="W10" s="22">
        <v>18548547.879999999</v>
      </c>
      <c r="X10" s="22">
        <v>18548547.879999999</v>
      </c>
      <c r="Y10" s="26">
        <v>18548547.879999999</v>
      </c>
      <c r="Z10" s="61">
        <v>18548547.879999999</v>
      </c>
      <c r="AA10" s="61">
        <v>18548547.879999999</v>
      </c>
      <c r="AB10" s="61">
        <v>18548547.879999999</v>
      </c>
      <c r="AC10" s="62">
        <v>18548547.879999999</v>
      </c>
      <c r="AD10" s="61">
        <v>18548547.879999999</v>
      </c>
      <c r="AE10" s="61">
        <v>17644952.600000001</v>
      </c>
      <c r="AF10" s="61">
        <v>6831832.5499999998</v>
      </c>
      <c r="AG10" s="62">
        <v>6831832.5499999998</v>
      </c>
      <c r="AH10" s="61">
        <v>6831832.5499999998</v>
      </c>
      <c r="AI10" s="61">
        <v>7271412.5499999998</v>
      </c>
      <c r="AJ10" s="61">
        <v>5382559.21</v>
      </c>
      <c r="AK10" s="62">
        <v>5382559.21</v>
      </c>
      <c r="AL10" s="61">
        <v>5382559.21</v>
      </c>
      <c r="AM10" s="61">
        <v>0</v>
      </c>
      <c r="AN10" s="61">
        <v>0</v>
      </c>
      <c r="AO10" s="62">
        <v>0</v>
      </c>
      <c r="AP10" s="61">
        <v>0</v>
      </c>
      <c r="AQ10" s="61">
        <v>0</v>
      </c>
      <c r="AR10" s="61">
        <v>0</v>
      </c>
      <c r="AS10" s="62">
        <v>0</v>
      </c>
      <c r="AT10" s="61">
        <v>0</v>
      </c>
      <c r="AU10" s="61">
        <v>0</v>
      </c>
      <c r="AV10" s="61">
        <v>0</v>
      </c>
      <c r="AW10" s="62">
        <v>0</v>
      </c>
      <c r="AX10" s="61">
        <v>0</v>
      </c>
      <c r="AY10" s="61">
        <v>0</v>
      </c>
      <c r="AZ10" s="61">
        <v>0</v>
      </c>
      <c r="BA10" s="62">
        <v>0</v>
      </c>
      <c r="BB10" s="61">
        <v>0</v>
      </c>
      <c r="BC10" s="61">
        <v>0</v>
      </c>
      <c r="BD10" s="61">
        <v>0</v>
      </c>
      <c r="BE10" s="62">
        <v>0</v>
      </c>
    </row>
    <row r="11" spans="1:57" ht="11.25" customHeight="1">
      <c r="A11" s="19"/>
      <c r="B11" s="101" t="s">
        <v>29</v>
      </c>
      <c r="C11" s="104" t="s">
        <v>192</v>
      </c>
      <c r="D11" s="146">
        <v>113500404.624172</v>
      </c>
      <c r="E11" s="166">
        <v>115050272.16945399</v>
      </c>
      <c r="F11" s="146">
        <v>117487303.09</v>
      </c>
      <c r="G11" s="22">
        <v>122369897.24652</v>
      </c>
      <c r="H11" s="22">
        <v>123234651.37206399</v>
      </c>
      <c r="I11" s="26">
        <v>122188487.95478</v>
      </c>
      <c r="J11" s="22">
        <v>121156189.957826</v>
      </c>
      <c r="K11" s="22">
        <v>120565383.02999999</v>
      </c>
      <c r="L11" s="22">
        <v>120268806.17</v>
      </c>
      <c r="M11" s="26">
        <v>119837380.66</v>
      </c>
      <c r="N11" s="22">
        <v>118350878.8</v>
      </c>
      <c r="O11" s="22">
        <v>115900679.96999998</v>
      </c>
      <c r="P11" s="22">
        <v>112551842.58</v>
      </c>
      <c r="Q11" s="22">
        <v>108869337.7</v>
      </c>
      <c r="R11" s="115">
        <v>105146150.08</v>
      </c>
      <c r="S11" s="22">
        <v>101478308.77000001</v>
      </c>
      <c r="T11" s="22">
        <v>94163799.870000005</v>
      </c>
      <c r="U11" s="26">
        <v>86898760.819999993</v>
      </c>
      <c r="V11" s="22">
        <v>81691397.889999986</v>
      </c>
      <c r="W11" s="22">
        <v>77546521.769999981</v>
      </c>
      <c r="X11" s="22">
        <v>67124251.5</v>
      </c>
      <c r="Y11" s="26">
        <v>64059832.990000002</v>
      </c>
      <c r="Z11" s="22">
        <v>63576482.630000003</v>
      </c>
      <c r="AA11" s="22">
        <v>63006684.920000009</v>
      </c>
      <c r="AB11" s="22">
        <v>62494968.879999995</v>
      </c>
      <c r="AC11" s="26">
        <v>62225648.440000005</v>
      </c>
      <c r="AD11" s="22">
        <v>61319916.180000007</v>
      </c>
      <c r="AE11" s="22">
        <v>61067238.420000002</v>
      </c>
      <c r="AF11" s="22">
        <v>59729188.939999998</v>
      </c>
      <c r="AG11" s="26">
        <v>59209157.030000001</v>
      </c>
      <c r="AH11" s="22">
        <v>59200315.799999997</v>
      </c>
      <c r="AI11" s="22">
        <v>59524506.240000002</v>
      </c>
      <c r="AJ11" s="22">
        <v>51667516.630000003</v>
      </c>
      <c r="AK11" s="26">
        <v>51024815.730000004</v>
      </c>
      <c r="AL11" s="22">
        <v>51022503.030000001</v>
      </c>
      <c r="AM11" s="22">
        <v>49503858.350000001</v>
      </c>
      <c r="AN11" s="22">
        <v>48313588.340000004</v>
      </c>
      <c r="AO11" s="26">
        <v>46257935.719999999</v>
      </c>
      <c r="AP11" s="22">
        <v>44127943.020000003</v>
      </c>
      <c r="AQ11" s="22">
        <v>41383220.210000001</v>
      </c>
      <c r="AR11" s="22">
        <v>40131213.630000003</v>
      </c>
      <c r="AS11" s="26">
        <v>39097305.259999998</v>
      </c>
      <c r="AT11" s="22">
        <v>38548192.350000001</v>
      </c>
      <c r="AU11" s="22">
        <v>38897779.740000002</v>
      </c>
      <c r="AV11" s="22">
        <v>38317442.75</v>
      </c>
      <c r="AW11" s="26">
        <v>37384961.909999996</v>
      </c>
      <c r="AX11" s="22">
        <v>36050404.07</v>
      </c>
      <c r="AY11" s="22">
        <v>33933801</v>
      </c>
      <c r="AZ11" s="22">
        <v>32981484.609999999</v>
      </c>
      <c r="BA11" s="26">
        <v>33397304.73</v>
      </c>
      <c r="BB11" s="22">
        <v>33310023.77</v>
      </c>
      <c r="BC11" s="22">
        <v>33958583.560000002</v>
      </c>
      <c r="BD11" s="22">
        <v>34547988.990000002</v>
      </c>
      <c r="BE11" s="26">
        <v>32391665.149999999</v>
      </c>
    </row>
    <row r="12" spans="1:57" ht="11.25" customHeight="1">
      <c r="A12" s="19"/>
      <c r="B12" s="101" t="s">
        <v>30</v>
      </c>
      <c r="C12" s="104" t="s">
        <v>193</v>
      </c>
      <c r="D12" s="146">
        <v>1124435.1077399999</v>
      </c>
      <c r="E12" s="166">
        <v>863649.87</v>
      </c>
      <c r="F12" s="146">
        <v>871088.35</v>
      </c>
      <c r="G12" s="22">
        <v>1012189.28</v>
      </c>
      <c r="H12" s="22">
        <v>998669.82000000007</v>
      </c>
      <c r="I12" s="26">
        <v>964871.57000000007</v>
      </c>
      <c r="J12" s="22">
        <v>985872.87</v>
      </c>
      <c r="K12" s="22">
        <v>888518.47</v>
      </c>
      <c r="L12" s="22">
        <v>851109.76</v>
      </c>
      <c r="M12" s="26">
        <v>850433.29</v>
      </c>
      <c r="N12" s="22">
        <v>846092.08000000007</v>
      </c>
      <c r="O12" s="22">
        <v>767240.42999999993</v>
      </c>
      <c r="P12" s="22">
        <v>734523.94000000006</v>
      </c>
      <c r="Q12" s="22">
        <v>694004.28</v>
      </c>
      <c r="R12" s="115">
        <v>688102.45000000007</v>
      </c>
      <c r="S12" s="22">
        <v>690540.26</v>
      </c>
      <c r="T12" s="22">
        <v>700566.6</v>
      </c>
      <c r="U12" s="26">
        <v>688814.83</v>
      </c>
      <c r="V12" s="22">
        <v>674242.67999999993</v>
      </c>
      <c r="W12" s="22">
        <v>676325.41999999993</v>
      </c>
      <c r="X12" s="22">
        <v>658010.89999999991</v>
      </c>
      <c r="Y12" s="26">
        <v>619573.76000000001</v>
      </c>
      <c r="Z12" s="22">
        <v>589937.96</v>
      </c>
      <c r="AA12" s="22">
        <v>511639.39</v>
      </c>
      <c r="AB12" s="22">
        <v>419042.89</v>
      </c>
      <c r="AC12" s="26">
        <v>417320.54999999993</v>
      </c>
      <c r="AD12" s="22">
        <v>412545.79999999993</v>
      </c>
      <c r="AE12" s="22">
        <v>403682.04</v>
      </c>
      <c r="AF12" s="22">
        <v>363415.93</v>
      </c>
      <c r="AG12" s="26">
        <v>350242.44</v>
      </c>
      <c r="AH12" s="22">
        <v>362361.02</v>
      </c>
      <c r="AI12" s="22">
        <v>326823.62</v>
      </c>
      <c r="AJ12" s="22">
        <v>282149.14999999997</v>
      </c>
      <c r="AK12" s="26">
        <v>240829.15000000002</v>
      </c>
      <c r="AL12" s="22">
        <v>243243.81</v>
      </c>
      <c r="AM12" s="22">
        <v>258336.46</v>
      </c>
      <c r="AN12" s="22">
        <v>255560.69999999998</v>
      </c>
      <c r="AO12" s="26">
        <v>251556.97999999998</v>
      </c>
      <c r="AP12" s="22">
        <v>230314.16999999998</v>
      </c>
      <c r="AQ12" s="22">
        <v>197834.56</v>
      </c>
      <c r="AR12" s="22">
        <v>181417.3</v>
      </c>
      <c r="AS12" s="26">
        <v>181417.3</v>
      </c>
      <c r="AT12" s="22">
        <v>226905.53</v>
      </c>
      <c r="AU12" s="22">
        <v>203655.53</v>
      </c>
      <c r="AV12" s="22">
        <v>189059.25</v>
      </c>
      <c r="AW12" s="26">
        <v>176439.25</v>
      </c>
      <c r="AX12" s="22">
        <v>168439.25</v>
      </c>
      <c r="AY12" s="22">
        <v>157518.04999999999</v>
      </c>
      <c r="AZ12" s="22">
        <v>151983.04999999999</v>
      </c>
      <c r="BA12" s="26">
        <v>151983.04999999999</v>
      </c>
      <c r="BB12" s="22">
        <v>151983.04999999999</v>
      </c>
      <c r="BC12" s="22">
        <v>151863.04999999999</v>
      </c>
      <c r="BD12" s="22">
        <v>151863.04999999999</v>
      </c>
      <c r="BE12" s="26">
        <v>151863.04999999999</v>
      </c>
    </row>
    <row r="13" spans="1:57" ht="11.25" customHeight="1">
      <c r="A13" s="19"/>
      <c r="B13" s="101" t="s">
        <v>31</v>
      </c>
      <c r="C13" s="104" t="s">
        <v>194</v>
      </c>
      <c r="D13" s="146">
        <v>466223.90000000031</v>
      </c>
      <c r="E13" s="166">
        <v>466223.90000000031</v>
      </c>
      <c r="F13" s="146">
        <v>466223.9</v>
      </c>
      <c r="G13" s="22">
        <v>481223.90000000031</v>
      </c>
      <c r="H13" s="22">
        <v>481223.90000000031</v>
      </c>
      <c r="I13" s="26">
        <v>481223.89999999286</v>
      </c>
      <c r="J13" s="22">
        <v>481223.89999999286</v>
      </c>
      <c r="K13" s="22">
        <v>481223.89999999106</v>
      </c>
      <c r="L13" s="22">
        <v>481223.89999999106</v>
      </c>
      <c r="M13" s="26">
        <v>481223.89999999106</v>
      </c>
      <c r="N13" s="22">
        <v>481223.89999999106</v>
      </c>
      <c r="O13" s="22">
        <v>481223.89999999106</v>
      </c>
      <c r="P13" s="22">
        <v>481223.89999999106</v>
      </c>
      <c r="Q13" s="22">
        <v>481223.89999999106</v>
      </c>
      <c r="R13" s="115">
        <v>481223.89999999106</v>
      </c>
      <c r="S13" s="22">
        <v>772075.5</v>
      </c>
      <c r="T13" s="22">
        <v>780575.5</v>
      </c>
      <c r="U13" s="26">
        <v>780575.5</v>
      </c>
      <c r="V13" s="22">
        <v>780575.5</v>
      </c>
      <c r="W13" s="22">
        <v>788975.5</v>
      </c>
      <c r="X13" s="22">
        <v>945225.5</v>
      </c>
      <c r="Y13" s="26">
        <v>773975.5</v>
      </c>
      <c r="Z13" s="22">
        <v>773975.5</v>
      </c>
      <c r="AA13" s="22">
        <v>773975.5</v>
      </c>
      <c r="AB13" s="22">
        <v>773975.5</v>
      </c>
      <c r="AC13" s="26">
        <v>773975.5</v>
      </c>
      <c r="AD13" s="22">
        <v>770875.5</v>
      </c>
      <c r="AE13" s="22">
        <v>770875.5</v>
      </c>
      <c r="AF13" s="22">
        <v>770875.49999999814</v>
      </c>
      <c r="AG13" s="26">
        <v>591925.49999999814</v>
      </c>
      <c r="AH13" s="22">
        <v>440975.49999999814</v>
      </c>
      <c r="AI13" s="22">
        <v>440976.49999999814</v>
      </c>
      <c r="AJ13" s="22">
        <v>4893894.7399999984</v>
      </c>
      <c r="AK13" s="26">
        <v>4791894.7399999984</v>
      </c>
      <c r="AL13" s="22">
        <v>4791894.7399999984</v>
      </c>
      <c r="AM13" s="22">
        <v>4791894.74</v>
      </c>
      <c r="AN13" s="22">
        <v>4405068.24</v>
      </c>
      <c r="AO13" s="26">
        <v>4400068.24</v>
      </c>
      <c r="AP13" s="22">
        <v>4400068.24</v>
      </c>
      <c r="AQ13" s="22">
        <v>4391668.24</v>
      </c>
      <c r="AR13" s="22">
        <v>4391668.24</v>
      </c>
      <c r="AS13" s="26">
        <v>4391668.24</v>
      </c>
      <c r="AT13" s="22">
        <v>4391668.24</v>
      </c>
      <c r="AU13" s="22">
        <v>40750</v>
      </c>
      <c r="AV13" s="22">
        <v>12000</v>
      </c>
      <c r="AW13" s="26">
        <v>12000</v>
      </c>
      <c r="AX13" s="22">
        <v>12000</v>
      </c>
      <c r="AY13" s="22">
        <v>0</v>
      </c>
      <c r="AZ13" s="22">
        <v>0</v>
      </c>
      <c r="BA13" s="26">
        <v>0</v>
      </c>
      <c r="BB13" s="22">
        <v>0</v>
      </c>
      <c r="BC13" s="22">
        <v>0</v>
      </c>
      <c r="BD13" s="22">
        <v>0</v>
      </c>
      <c r="BE13" s="26">
        <v>0</v>
      </c>
    </row>
    <row r="14" spans="1:57" ht="11.25" customHeight="1">
      <c r="A14" s="19"/>
      <c r="B14" s="101" t="s">
        <v>32</v>
      </c>
      <c r="C14" s="104" t="s">
        <v>195</v>
      </c>
      <c r="D14" s="146">
        <v>6188099</v>
      </c>
      <c r="E14" s="166">
        <v>6552986</v>
      </c>
      <c r="F14" s="146">
        <v>6708563</v>
      </c>
      <c r="G14" s="22">
        <v>5848872</v>
      </c>
      <c r="H14" s="22">
        <v>6117654</v>
      </c>
      <c r="I14" s="26">
        <v>2805228</v>
      </c>
      <c r="J14" s="22">
        <v>2609301</v>
      </c>
      <c r="K14" s="22">
        <v>2110166</v>
      </c>
      <c r="L14" s="22">
        <v>2928804</v>
      </c>
      <c r="M14" s="26">
        <v>3349549</v>
      </c>
      <c r="N14" s="22">
        <v>3141095</v>
      </c>
      <c r="O14" s="22">
        <v>2826508</v>
      </c>
      <c r="P14" s="22">
        <v>2790824</v>
      </c>
      <c r="Q14" s="22">
        <v>3316261</v>
      </c>
      <c r="R14" s="115">
        <v>3049924</v>
      </c>
      <c r="S14" s="22">
        <v>2306544</v>
      </c>
      <c r="T14" s="22">
        <v>2160012</v>
      </c>
      <c r="U14" s="26">
        <v>2207011</v>
      </c>
      <c r="V14" s="22">
        <v>2044074</v>
      </c>
      <c r="W14" s="22">
        <v>1788088</v>
      </c>
      <c r="X14" s="22">
        <v>2008002</v>
      </c>
      <c r="Y14" s="26">
        <v>1394670</v>
      </c>
      <c r="Z14" s="22">
        <v>981291</v>
      </c>
      <c r="AA14" s="22">
        <v>1128078</v>
      </c>
      <c r="AB14" s="22">
        <v>1015862</v>
      </c>
      <c r="AC14" s="26">
        <v>1187898</v>
      </c>
      <c r="AD14" s="22">
        <v>1081619</v>
      </c>
      <c r="AE14" s="22">
        <v>1018383.64</v>
      </c>
      <c r="AF14" s="22">
        <v>895241</v>
      </c>
      <c r="AG14" s="26">
        <v>1310282</v>
      </c>
      <c r="AH14" s="22">
        <v>870642</v>
      </c>
      <c r="AI14" s="22">
        <v>1013705</v>
      </c>
      <c r="AJ14" s="22">
        <v>917395</v>
      </c>
      <c r="AK14" s="26">
        <v>927698</v>
      </c>
      <c r="AL14" s="22">
        <v>875482</v>
      </c>
      <c r="AM14" s="22">
        <v>667590</v>
      </c>
      <c r="AN14" s="22">
        <v>714693</v>
      </c>
      <c r="AO14" s="26">
        <v>671801</v>
      </c>
      <c r="AP14" s="22">
        <v>601798</v>
      </c>
      <c r="AQ14" s="22">
        <v>732918</v>
      </c>
      <c r="AR14" s="22">
        <v>772399</v>
      </c>
      <c r="AS14" s="26">
        <v>879000</v>
      </c>
      <c r="AT14" s="22">
        <v>720372</v>
      </c>
      <c r="AU14" s="22">
        <v>828837</v>
      </c>
      <c r="AV14" s="22">
        <v>846449</v>
      </c>
      <c r="AW14" s="26">
        <v>681007</v>
      </c>
      <c r="AX14" s="22">
        <v>649169</v>
      </c>
      <c r="AY14" s="22">
        <v>600059</v>
      </c>
      <c r="AZ14" s="22">
        <v>589283</v>
      </c>
      <c r="BA14" s="26">
        <v>565964</v>
      </c>
      <c r="BB14" s="22">
        <v>565964</v>
      </c>
      <c r="BC14" s="22">
        <v>586125</v>
      </c>
      <c r="BD14" s="22">
        <v>586125</v>
      </c>
      <c r="BE14" s="26">
        <v>586125</v>
      </c>
    </row>
    <row r="15" spans="1:57" s="6" customFormat="1" ht="11.25" customHeight="1">
      <c r="A15" s="20"/>
      <c r="B15" s="100" t="s">
        <v>3</v>
      </c>
      <c r="C15" s="103" t="s">
        <v>196</v>
      </c>
      <c r="D15" s="145">
        <v>346599125.284464</v>
      </c>
      <c r="E15" s="165">
        <v>328632376.57531899</v>
      </c>
      <c r="F15" s="145">
        <v>319476897.39999998</v>
      </c>
      <c r="G15" s="21">
        <v>320224879.64601994</v>
      </c>
      <c r="H15" s="21">
        <v>362488540.42552102</v>
      </c>
      <c r="I15" s="25">
        <v>389915602.31921995</v>
      </c>
      <c r="J15" s="21">
        <v>350918620.01284504</v>
      </c>
      <c r="K15" s="21">
        <v>351473424.89000005</v>
      </c>
      <c r="L15" s="21">
        <v>375079423.35999995</v>
      </c>
      <c r="M15" s="25">
        <v>369433116.08000004</v>
      </c>
      <c r="N15" s="21">
        <v>354387440.85000002</v>
      </c>
      <c r="O15" s="21">
        <v>357627392.24999994</v>
      </c>
      <c r="P15" s="21">
        <v>342827089.34999996</v>
      </c>
      <c r="Q15" s="21">
        <v>354167870.41999996</v>
      </c>
      <c r="R15" s="114">
        <v>335330826.13999999</v>
      </c>
      <c r="S15" s="21">
        <v>300229354.00999999</v>
      </c>
      <c r="T15" s="21">
        <v>313476153.87</v>
      </c>
      <c r="U15" s="25">
        <v>290109864.63</v>
      </c>
      <c r="V15" s="21">
        <v>227899796.13999999</v>
      </c>
      <c r="W15" s="21">
        <v>200185138.84</v>
      </c>
      <c r="X15" s="21">
        <v>220844398.45999998</v>
      </c>
      <c r="Y15" s="25">
        <v>199192245.55000001</v>
      </c>
      <c r="Z15" s="21">
        <v>194161085.66999999</v>
      </c>
      <c r="AA15" s="21">
        <v>198497493.65000001</v>
      </c>
      <c r="AB15" s="21">
        <v>205969135.09</v>
      </c>
      <c r="AC15" s="25">
        <v>194285585.53</v>
      </c>
      <c r="AD15" s="21">
        <v>188158903.03999993</v>
      </c>
      <c r="AE15" s="21">
        <v>199761521.65000001</v>
      </c>
      <c r="AF15" s="21">
        <v>181043577.41999996</v>
      </c>
      <c r="AG15" s="25">
        <v>183504260.94999996</v>
      </c>
      <c r="AH15" s="21">
        <v>165619147.28</v>
      </c>
      <c r="AI15" s="21">
        <v>186571655.16999996</v>
      </c>
      <c r="AJ15" s="21">
        <v>160559919.41</v>
      </c>
      <c r="AK15" s="25">
        <v>146067368.34</v>
      </c>
      <c r="AL15" s="21">
        <v>136689934.44999999</v>
      </c>
      <c r="AM15" s="21">
        <v>128565021.59</v>
      </c>
      <c r="AN15" s="21">
        <v>120183170.27</v>
      </c>
      <c r="AO15" s="25">
        <v>116387637.34</v>
      </c>
      <c r="AP15" s="21">
        <v>111789641.23</v>
      </c>
      <c r="AQ15" s="21">
        <v>125104194.11</v>
      </c>
      <c r="AR15" s="21">
        <v>114903351.18000001</v>
      </c>
      <c r="AS15" s="25">
        <v>107369601.93000001</v>
      </c>
      <c r="AT15" s="21">
        <v>95435396.840000004</v>
      </c>
      <c r="AU15" s="21">
        <v>103921372.12</v>
      </c>
      <c r="AV15" s="21">
        <v>83284514.379999995</v>
      </c>
      <c r="AW15" s="25">
        <v>79305643.810000002</v>
      </c>
      <c r="AX15" s="21">
        <v>73698922.25</v>
      </c>
      <c r="AY15" s="21">
        <v>83340346.340000004</v>
      </c>
      <c r="AZ15" s="21">
        <v>74181914.969999999</v>
      </c>
      <c r="BA15" s="25">
        <v>68415914.579999998</v>
      </c>
      <c r="BB15" s="21">
        <v>64552078.32</v>
      </c>
      <c r="BC15" s="21">
        <v>71432439.560000002</v>
      </c>
      <c r="BD15" s="21">
        <v>70062898.099999994</v>
      </c>
      <c r="BE15" s="25">
        <v>72213777.569999993</v>
      </c>
    </row>
    <row r="16" spans="1:57" ht="11.25" customHeight="1">
      <c r="A16" s="19"/>
      <c r="B16" s="101" t="s">
        <v>33</v>
      </c>
      <c r="C16" s="104" t="s">
        <v>197</v>
      </c>
      <c r="D16" s="146">
        <v>135309679.77738401</v>
      </c>
      <c r="E16" s="166">
        <v>129120520.16894199</v>
      </c>
      <c r="F16" s="146">
        <v>127510651.11</v>
      </c>
      <c r="G16" s="22">
        <v>136148706.41393998</v>
      </c>
      <c r="H16" s="22">
        <v>167739396.87245303</v>
      </c>
      <c r="I16" s="26">
        <v>198682404.40810004</v>
      </c>
      <c r="J16" s="22">
        <v>170470429.25400004</v>
      </c>
      <c r="K16" s="22">
        <v>176280651.03</v>
      </c>
      <c r="L16" s="22">
        <v>189563089.28999999</v>
      </c>
      <c r="M16" s="26">
        <v>194110867.31999999</v>
      </c>
      <c r="N16" s="22">
        <v>179921492.32999998</v>
      </c>
      <c r="O16" s="22">
        <v>188039835.61000001</v>
      </c>
      <c r="P16" s="22">
        <v>163865679.25</v>
      </c>
      <c r="Q16" s="22">
        <v>191493520.21000001</v>
      </c>
      <c r="R16" s="115">
        <v>151211518.34999999</v>
      </c>
      <c r="S16" s="22">
        <v>150648780.84999996</v>
      </c>
      <c r="T16" s="22">
        <v>154309186.38</v>
      </c>
      <c r="U16" s="26">
        <v>146096773.03</v>
      </c>
      <c r="V16" s="22">
        <v>99134263.639999986</v>
      </c>
      <c r="W16" s="22">
        <v>94387302.520000011</v>
      </c>
      <c r="X16" s="22">
        <v>109974878.83000001</v>
      </c>
      <c r="Y16" s="26">
        <v>100883342.67999999</v>
      </c>
      <c r="Z16" s="22">
        <v>73604793.040000007</v>
      </c>
      <c r="AA16" s="22">
        <v>78259031.609999999</v>
      </c>
      <c r="AB16" s="22">
        <v>84480532.840000004</v>
      </c>
      <c r="AC16" s="26">
        <v>77360053.789999992</v>
      </c>
      <c r="AD16" s="22">
        <v>67998537.650000006</v>
      </c>
      <c r="AE16" s="22">
        <v>68223558.560000002</v>
      </c>
      <c r="AF16" s="22">
        <v>65602244.310000002</v>
      </c>
      <c r="AG16" s="26">
        <v>76819036</v>
      </c>
      <c r="AH16" s="22">
        <v>70433762.99000001</v>
      </c>
      <c r="AI16" s="22">
        <v>68205054.590000004</v>
      </c>
      <c r="AJ16" s="22">
        <v>65122150.840000004</v>
      </c>
      <c r="AK16" s="26">
        <v>62988532.399999999</v>
      </c>
      <c r="AL16" s="22">
        <v>60753830.600000001</v>
      </c>
      <c r="AM16" s="22">
        <v>48231221.780000001</v>
      </c>
      <c r="AN16" s="22">
        <v>50088859.979999997</v>
      </c>
      <c r="AO16" s="26">
        <v>53624697.189999998</v>
      </c>
      <c r="AP16" s="22">
        <v>48227102.759999998</v>
      </c>
      <c r="AQ16" s="22">
        <v>44344585.140000001</v>
      </c>
      <c r="AR16" s="22">
        <v>46898993.490000002</v>
      </c>
      <c r="AS16" s="26">
        <v>45090424.68</v>
      </c>
      <c r="AT16" s="22">
        <v>38779317.490000002</v>
      </c>
      <c r="AU16" s="22">
        <v>35501040.899999999</v>
      </c>
      <c r="AV16" s="22">
        <v>33622805.450000003</v>
      </c>
      <c r="AW16" s="26">
        <v>35258379.409999996</v>
      </c>
      <c r="AX16" s="22">
        <v>27851036.5</v>
      </c>
      <c r="AY16" s="22">
        <v>31441672.039999999</v>
      </c>
      <c r="AZ16" s="22">
        <v>29956762.760000002</v>
      </c>
      <c r="BA16" s="26">
        <v>28368705.559999999</v>
      </c>
      <c r="BB16" s="22">
        <v>27437350.77</v>
      </c>
      <c r="BC16" s="22">
        <v>29560768.02</v>
      </c>
      <c r="BD16" s="22">
        <v>30200668.969999999</v>
      </c>
      <c r="BE16" s="26">
        <v>30763438.059999999</v>
      </c>
    </row>
    <row r="17" spans="1:57" ht="11.25" customHeight="1">
      <c r="A17" s="19"/>
      <c r="B17" s="101" t="s">
        <v>34</v>
      </c>
      <c r="C17" s="104" t="s">
        <v>198</v>
      </c>
      <c r="D17" s="146">
        <v>207626230.27941999</v>
      </c>
      <c r="E17" s="166">
        <v>194879759.44768903</v>
      </c>
      <c r="F17" s="146">
        <v>189722676.47</v>
      </c>
      <c r="G17" s="22">
        <v>180734754.06751001</v>
      </c>
      <c r="H17" s="22">
        <v>191719316.74637198</v>
      </c>
      <c r="I17" s="26">
        <v>187445914.57600999</v>
      </c>
      <c r="J17" s="22">
        <v>176453047.62086001</v>
      </c>
      <c r="K17" s="22">
        <v>168106506.76000002</v>
      </c>
      <c r="L17" s="22">
        <v>179916589.11000004</v>
      </c>
      <c r="M17" s="26">
        <v>170398896.97999999</v>
      </c>
      <c r="N17" s="22">
        <v>168976169.11999997</v>
      </c>
      <c r="O17" s="22">
        <v>156147657.05000001</v>
      </c>
      <c r="P17" s="22">
        <v>172347203.41999999</v>
      </c>
      <c r="Q17" s="22">
        <v>157234667.91000003</v>
      </c>
      <c r="R17" s="115">
        <v>174003579.48000002</v>
      </c>
      <c r="S17" s="22">
        <v>146162071.43000001</v>
      </c>
      <c r="T17" s="22">
        <v>155877605.94</v>
      </c>
      <c r="U17" s="26">
        <v>139170110.13999999</v>
      </c>
      <c r="V17" s="22">
        <v>125551188.08000001</v>
      </c>
      <c r="W17" s="22">
        <v>103178694.95000002</v>
      </c>
      <c r="X17" s="22">
        <v>108171471.43000001</v>
      </c>
      <c r="Y17" s="26">
        <v>94322498.63000001</v>
      </c>
      <c r="Z17" s="22">
        <v>118373737.41999999</v>
      </c>
      <c r="AA17" s="22">
        <v>118399043.34</v>
      </c>
      <c r="AB17" s="22">
        <v>119804716.21999998</v>
      </c>
      <c r="AC17" s="26">
        <v>115134721.16999999</v>
      </c>
      <c r="AD17" s="22">
        <v>118393751.34</v>
      </c>
      <c r="AE17" s="22">
        <v>127952003.85999998</v>
      </c>
      <c r="AF17" s="22">
        <v>113805606.86000003</v>
      </c>
      <c r="AG17" s="26">
        <v>104904452.58999999</v>
      </c>
      <c r="AH17" s="22">
        <v>93927769.600000009</v>
      </c>
      <c r="AI17" s="22">
        <v>116660421.75000001</v>
      </c>
      <c r="AJ17" s="22">
        <v>94245012.419999987</v>
      </c>
      <c r="AK17" s="26">
        <v>82176211.700000003</v>
      </c>
      <c r="AL17" s="22">
        <v>74603392.840000004</v>
      </c>
      <c r="AM17" s="22">
        <v>79001185.640000001</v>
      </c>
      <c r="AN17" s="22">
        <v>69258181.260000005</v>
      </c>
      <c r="AO17" s="26">
        <v>62228905.759999998</v>
      </c>
      <c r="AP17" s="22">
        <v>62021226.280000009</v>
      </c>
      <c r="AQ17" s="22">
        <v>80390395.230000004</v>
      </c>
      <c r="AR17" s="22">
        <v>67485439.109999999</v>
      </c>
      <c r="AS17" s="26">
        <v>57252454.560000002</v>
      </c>
      <c r="AT17" s="22">
        <v>53273804</v>
      </c>
      <c r="AU17" s="22">
        <v>68118222.980000004</v>
      </c>
      <c r="AV17" s="22">
        <v>49172714.329999998</v>
      </c>
      <c r="AW17" s="26">
        <v>43680658.270000003</v>
      </c>
      <c r="AX17" s="22">
        <v>45311545.840000004</v>
      </c>
      <c r="AY17" s="22">
        <v>50981069.870000005</v>
      </c>
      <c r="AZ17" s="22">
        <v>43328666.340000004</v>
      </c>
      <c r="BA17" s="26">
        <v>39853525.710000001</v>
      </c>
      <c r="BB17" s="22">
        <v>36984606.450000003</v>
      </c>
      <c r="BC17" s="22">
        <v>41764414.509999998</v>
      </c>
      <c r="BD17" s="22">
        <v>39597911.75</v>
      </c>
      <c r="BE17" s="26">
        <v>41293190.369999997</v>
      </c>
    </row>
    <row r="18" spans="1:57" ht="11.25" customHeight="1">
      <c r="A18" s="19"/>
      <c r="B18" s="101" t="s">
        <v>186</v>
      </c>
      <c r="C18" s="104" t="s">
        <v>187</v>
      </c>
      <c r="D18" s="146">
        <v>35334.100000000326</v>
      </c>
      <c r="E18" s="166">
        <v>100550.53880500048</v>
      </c>
      <c r="F18" s="146">
        <v>106258.26</v>
      </c>
      <c r="G18" s="22">
        <v>49585.020000000193</v>
      </c>
      <c r="H18" s="22">
        <v>58645.580000000133</v>
      </c>
      <c r="I18" s="26">
        <v>568192.20000000112</v>
      </c>
      <c r="J18" s="22">
        <v>394997.60000000056</v>
      </c>
      <c r="K18" s="22">
        <v>524106.68999999762</v>
      </c>
      <c r="L18" s="22">
        <v>581785.83000000007</v>
      </c>
      <c r="M18" s="26">
        <v>237119.3599999994</v>
      </c>
      <c r="N18" s="22">
        <v>733644.8200000003</v>
      </c>
      <c r="O18" s="22">
        <v>683601.79999999888</v>
      </c>
      <c r="P18" s="22">
        <v>126433.56000000052</v>
      </c>
      <c r="Q18" s="22">
        <v>589934.48000000045</v>
      </c>
      <c r="R18" s="115">
        <v>724883.88999999594</v>
      </c>
      <c r="S18" s="22">
        <v>902836.81</v>
      </c>
      <c r="T18" s="22">
        <v>330955.78000000003</v>
      </c>
      <c r="U18" s="26">
        <v>211677.55999999773</v>
      </c>
      <c r="V18" s="22">
        <v>59769.610000000801</v>
      </c>
      <c r="W18" s="22">
        <v>1145048.3699999985</v>
      </c>
      <c r="X18" s="22">
        <v>49291.20000000007</v>
      </c>
      <c r="Y18" s="26">
        <v>380047.94999999902</v>
      </c>
      <c r="Z18" s="22">
        <v>178758.23000000278</v>
      </c>
      <c r="AA18" s="22">
        <v>185099.54999999958</v>
      </c>
      <c r="AB18" s="22">
        <v>308557.41999999923</v>
      </c>
      <c r="AC18" s="26">
        <v>190748.38999999966</v>
      </c>
      <c r="AD18" s="22">
        <v>79859.140000001615</v>
      </c>
      <c r="AE18" s="22">
        <v>696232.59999999858</v>
      </c>
      <c r="AF18" s="22">
        <v>19073.080000001413</v>
      </c>
      <c r="AG18" s="26">
        <v>437601.2</v>
      </c>
      <c r="AH18" s="22">
        <v>461710.62000000116</v>
      </c>
      <c r="AI18" s="22">
        <v>571762.78999999806</v>
      </c>
      <c r="AJ18" s="22">
        <v>2579144.6799999997</v>
      </c>
      <c r="AK18" s="26">
        <v>305455.54000000004</v>
      </c>
      <c r="AL18" s="22">
        <v>452604.1399999999</v>
      </c>
      <c r="AM18" s="22">
        <v>66808.34</v>
      </c>
      <c r="AN18" s="22">
        <v>27057.63</v>
      </c>
      <c r="AO18" s="26">
        <v>32646.400000000001</v>
      </c>
      <c r="AP18" s="22">
        <v>405818.60000000003</v>
      </c>
      <c r="AQ18" s="22">
        <v>770.91</v>
      </c>
      <c r="AR18" s="22">
        <v>267444.95</v>
      </c>
      <c r="AS18" s="26">
        <v>0</v>
      </c>
      <c r="AT18" s="22">
        <v>657771.32999999996</v>
      </c>
      <c r="AU18" s="22">
        <v>0</v>
      </c>
      <c r="AV18" s="22">
        <v>0</v>
      </c>
      <c r="AW18" s="26">
        <v>0</v>
      </c>
      <c r="AX18" s="22">
        <v>0</v>
      </c>
      <c r="AY18" s="22">
        <v>0</v>
      </c>
      <c r="AZ18" s="22">
        <v>0</v>
      </c>
      <c r="BA18" s="26">
        <v>0</v>
      </c>
      <c r="BB18" s="22">
        <v>0</v>
      </c>
      <c r="BC18" s="22">
        <v>0</v>
      </c>
      <c r="BD18" s="22">
        <v>0</v>
      </c>
      <c r="BE18" s="26">
        <v>0</v>
      </c>
    </row>
    <row r="19" spans="1:57" ht="11.25" customHeight="1">
      <c r="A19" s="19"/>
      <c r="B19" s="101" t="s">
        <v>35</v>
      </c>
      <c r="C19" s="104" t="s">
        <v>199</v>
      </c>
      <c r="D19" s="146">
        <v>9200</v>
      </c>
      <c r="E19" s="166">
        <v>9200</v>
      </c>
      <c r="F19" s="146">
        <v>9200</v>
      </c>
      <c r="G19" s="22">
        <v>9200</v>
      </c>
      <c r="H19" s="22">
        <v>9200</v>
      </c>
      <c r="I19" s="26">
        <v>9200</v>
      </c>
      <c r="J19" s="22">
        <v>9200</v>
      </c>
      <c r="K19" s="22">
        <v>9200</v>
      </c>
      <c r="L19" s="22">
        <v>9200</v>
      </c>
      <c r="M19" s="26">
        <v>9200</v>
      </c>
      <c r="N19" s="22">
        <v>9200</v>
      </c>
      <c r="O19" s="22">
        <v>9200</v>
      </c>
      <c r="P19" s="22">
        <v>1000</v>
      </c>
      <c r="Q19" s="22">
        <v>1000</v>
      </c>
      <c r="R19" s="115">
        <v>1000</v>
      </c>
      <c r="S19" s="22">
        <v>1000</v>
      </c>
      <c r="T19" s="22">
        <v>1000</v>
      </c>
      <c r="U19" s="26">
        <v>1000</v>
      </c>
      <c r="V19" s="22">
        <v>1000</v>
      </c>
      <c r="W19" s="22">
        <v>1000</v>
      </c>
      <c r="X19" s="22">
        <v>1000</v>
      </c>
      <c r="Y19" s="26">
        <v>1000</v>
      </c>
      <c r="Z19" s="22">
        <v>1000</v>
      </c>
      <c r="AA19" s="22">
        <v>1000</v>
      </c>
      <c r="AB19" s="22">
        <v>5000</v>
      </c>
      <c r="AC19" s="26">
        <v>5000</v>
      </c>
      <c r="AD19" s="22">
        <v>5000</v>
      </c>
      <c r="AE19" s="22">
        <v>5000</v>
      </c>
      <c r="AF19" s="22">
        <v>5000</v>
      </c>
      <c r="AG19" s="26">
        <v>5000</v>
      </c>
      <c r="AH19" s="22">
        <v>20000</v>
      </c>
      <c r="AI19" s="22">
        <v>15000</v>
      </c>
      <c r="AJ19" s="22">
        <v>10000</v>
      </c>
      <c r="AK19" s="26">
        <v>0</v>
      </c>
      <c r="AL19" s="22">
        <v>0</v>
      </c>
      <c r="AM19" s="22">
        <v>6633</v>
      </c>
      <c r="AN19" s="22">
        <v>6633</v>
      </c>
      <c r="AO19" s="26">
        <v>6633</v>
      </c>
      <c r="AP19" s="22">
        <v>6633</v>
      </c>
      <c r="AQ19" s="22">
        <v>6633</v>
      </c>
      <c r="AR19" s="22">
        <v>13563</v>
      </c>
      <c r="AS19" s="26">
        <v>17325</v>
      </c>
      <c r="AT19" s="22">
        <v>0</v>
      </c>
      <c r="AU19" s="22">
        <v>0</v>
      </c>
      <c r="AV19" s="22">
        <v>0</v>
      </c>
      <c r="AW19" s="26">
        <v>0</v>
      </c>
      <c r="AX19" s="22">
        <v>0</v>
      </c>
      <c r="AY19" s="22">
        <v>0</v>
      </c>
      <c r="AZ19" s="22">
        <v>8260</v>
      </c>
      <c r="BA19" s="26">
        <v>8260</v>
      </c>
      <c r="BB19" s="22">
        <v>8260</v>
      </c>
      <c r="BC19" s="22">
        <v>6060</v>
      </c>
      <c r="BD19" s="22">
        <v>9670</v>
      </c>
      <c r="BE19" s="26">
        <v>9670</v>
      </c>
    </row>
    <row r="20" spans="1:57" ht="11.25" customHeight="1">
      <c r="A20" s="19"/>
      <c r="B20" s="101" t="s">
        <v>36</v>
      </c>
      <c r="C20" s="104" t="s">
        <v>200</v>
      </c>
      <c r="D20" s="146">
        <v>3654015.2276599999</v>
      </c>
      <c r="E20" s="166">
        <v>4622896.9586880002</v>
      </c>
      <c r="F20" s="146">
        <v>2234369.8199999998</v>
      </c>
      <c r="G20" s="22">
        <v>3332219.16457</v>
      </c>
      <c r="H20" s="22">
        <v>3020626.806696</v>
      </c>
      <c r="I20" s="26">
        <v>3778083.3351099994</v>
      </c>
      <c r="J20" s="22">
        <v>3985943.1379849999</v>
      </c>
      <c r="K20" s="22">
        <v>7077067.0999999996</v>
      </c>
      <c r="L20" s="22">
        <v>5590544.96</v>
      </c>
      <c r="M20" s="26">
        <v>4914151.7799999993</v>
      </c>
      <c r="N20" s="22">
        <v>5480579.4000000004</v>
      </c>
      <c r="O20" s="22">
        <v>13430699.59</v>
      </c>
      <c r="P20" s="22">
        <v>6613206.6799999997</v>
      </c>
      <c r="Q20" s="22">
        <v>5438682.2999999998</v>
      </c>
      <c r="R20" s="115">
        <v>10114728.309999999</v>
      </c>
      <c r="S20" s="22">
        <v>3417501.73</v>
      </c>
      <c r="T20" s="22">
        <v>3288361.55</v>
      </c>
      <c r="U20" s="26">
        <v>4841981.459999999</v>
      </c>
      <c r="V20" s="22">
        <v>3213344.4200000004</v>
      </c>
      <c r="W20" s="22">
        <v>2618141.37</v>
      </c>
      <c r="X20" s="22">
        <v>2697048.2</v>
      </c>
      <c r="Y20" s="26">
        <v>3985404.24</v>
      </c>
      <c r="Z20" s="22">
        <v>2181555.21</v>
      </c>
      <c r="AA20" s="22">
        <v>1838418.7000000002</v>
      </c>
      <c r="AB20" s="22">
        <v>1678886.0300000003</v>
      </c>
      <c r="AC20" s="26">
        <v>1785810.5700000003</v>
      </c>
      <c r="AD20" s="22">
        <v>1761614.05</v>
      </c>
      <c r="AE20" s="22">
        <v>3580959.23</v>
      </c>
      <c r="AF20" s="22">
        <v>1630726.2499999998</v>
      </c>
      <c r="AG20" s="26">
        <v>1775772.3599999999</v>
      </c>
      <c r="AH20" s="22">
        <v>1237614.6900000002</v>
      </c>
      <c r="AI20" s="22">
        <v>1691178.83</v>
      </c>
      <c r="AJ20" s="22">
        <v>1182756.1499999999</v>
      </c>
      <c r="AK20" s="26">
        <v>902624.24</v>
      </c>
      <c r="AL20" s="22">
        <v>1332711.01</v>
      </c>
      <c r="AM20" s="22">
        <v>1325981.17</v>
      </c>
      <c r="AN20" s="22">
        <v>829496.03</v>
      </c>
      <c r="AO20" s="26">
        <v>527401.39</v>
      </c>
      <c r="AP20" s="22">
        <v>1534679.19</v>
      </c>
      <c r="AQ20" s="22">
        <v>362580.74</v>
      </c>
      <c r="AR20" s="22">
        <v>505355.58</v>
      </c>
      <c r="AS20" s="26">
        <v>5009397.6900000004</v>
      </c>
      <c r="AT20" s="22">
        <v>3382275.35</v>
      </c>
      <c r="AU20" s="22">
        <v>302108.24</v>
      </c>
      <c r="AV20" s="22">
        <v>488994.6</v>
      </c>
      <c r="AW20" s="26">
        <v>366606.13</v>
      </c>
      <c r="AX20" s="22">
        <v>536339.91</v>
      </c>
      <c r="AY20" s="22">
        <v>917604.43</v>
      </c>
      <c r="AZ20" s="22">
        <v>888225.87</v>
      </c>
      <c r="BA20" s="26">
        <v>185423.31</v>
      </c>
      <c r="BB20" s="22">
        <v>121861.1</v>
      </c>
      <c r="BC20" s="22">
        <v>101197.03</v>
      </c>
      <c r="BD20" s="22">
        <v>254647.38</v>
      </c>
      <c r="BE20" s="26">
        <v>147479.14000000001</v>
      </c>
    </row>
    <row r="21" spans="1:57" ht="11.25" customHeight="1">
      <c r="A21" s="19"/>
      <c r="B21" s="101" t="s">
        <v>37</v>
      </c>
      <c r="C21" s="104" t="s">
        <v>201</v>
      </c>
      <c r="D21" s="146">
        <v>346599125.284464</v>
      </c>
      <c r="E21" s="166">
        <v>328632376.57531899</v>
      </c>
      <c r="F21" s="146">
        <v>319476897.39999998</v>
      </c>
      <c r="G21" s="22">
        <v>320224879.64601994</v>
      </c>
      <c r="H21" s="22">
        <v>362488540.42552102</v>
      </c>
      <c r="I21" s="26">
        <v>389915602.31921995</v>
      </c>
      <c r="J21" s="22">
        <v>350918620.01284504</v>
      </c>
      <c r="K21" s="22">
        <v>351473424.89000005</v>
      </c>
      <c r="L21" s="22">
        <v>375079423.35999995</v>
      </c>
      <c r="M21" s="26">
        <v>369433116.08000004</v>
      </c>
      <c r="N21" s="22">
        <v>354387440.85000002</v>
      </c>
      <c r="O21" s="22">
        <v>357627392.24999994</v>
      </c>
      <c r="P21" s="22">
        <v>342827089.34999996</v>
      </c>
      <c r="Q21" s="22">
        <v>354167870.41999996</v>
      </c>
      <c r="R21" s="115">
        <v>335330826.13999999</v>
      </c>
      <c r="S21" s="22">
        <v>300229354.00999999</v>
      </c>
      <c r="T21" s="22">
        <v>313476153.87</v>
      </c>
      <c r="U21" s="26">
        <v>290109864.63</v>
      </c>
      <c r="V21" s="22">
        <v>227899796.13999999</v>
      </c>
      <c r="W21" s="22">
        <v>200185138.84</v>
      </c>
      <c r="X21" s="22">
        <v>220844398.45999998</v>
      </c>
      <c r="Y21" s="26">
        <v>199192245.55000001</v>
      </c>
      <c r="Z21" s="22">
        <v>194161085.66999999</v>
      </c>
      <c r="AA21" s="22">
        <v>198497493.65000001</v>
      </c>
      <c r="AB21" s="22">
        <v>205969135.09</v>
      </c>
      <c r="AC21" s="26">
        <v>194285585.53</v>
      </c>
      <c r="AD21" s="22">
        <v>188158903.03999993</v>
      </c>
      <c r="AE21" s="22">
        <v>199761521.65000001</v>
      </c>
      <c r="AF21" s="22">
        <v>181043577.41999996</v>
      </c>
      <c r="AG21" s="26">
        <v>183504260.94999996</v>
      </c>
      <c r="AH21" s="22">
        <v>165619147.28</v>
      </c>
      <c r="AI21" s="22">
        <v>186571655.16999996</v>
      </c>
      <c r="AJ21" s="22">
        <v>160559919.41</v>
      </c>
      <c r="AK21" s="26">
        <v>146067368.34</v>
      </c>
      <c r="AL21" s="22">
        <v>136689934.44999999</v>
      </c>
      <c r="AM21" s="22">
        <v>128565021.59</v>
      </c>
      <c r="AN21" s="22">
        <v>120183170.27</v>
      </c>
      <c r="AO21" s="26">
        <v>116387637.34</v>
      </c>
      <c r="AP21" s="22">
        <v>111789641.23</v>
      </c>
      <c r="AQ21" s="22">
        <v>125104194.11</v>
      </c>
      <c r="AR21" s="22">
        <v>114903351.18000001</v>
      </c>
      <c r="AS21" s="26">
        <v>107369601.93000001</v>
      </c>
      <c r="AT21" s="22">
        <v>95435396.840000004</v>
      </c>
      <c r="AU21" s="22">
        <v>103921372.12</v>
      </c>
      <c r="AV21" s="22">
        <v>83284514.379999995</v>
      </c>
      <c r="AW21" s="26">
        <v>79305643.810000002</v>
      </c>
      <c r="AX21" s="22">
        <v>73698922.25</v>
      </c>
      <c r="AY21" s="22">
        <v>83340346.340000004</v>
      </c>
      <c r="AZ21" s="22">
        <v>74181914.969999999</v>
      </c>
      <c r="BA21" s="26">
        <v>68415914.579999998</v>
      </c>
      <c r="BB21" s="22">
        <v>64552078.32</v>
      </c>
      <c r="BC21" s="22">
        <v>71432439.560000002</v>
      </c>
      <c r="BD21" s="22">
        <v>70062898.099999994</v>
      </c>
      <c r="BE21" s="26">
        <v>72213777.569999993</v>
      </c>
    </row>
    <row r="22" spans="1:57" ht="11.25" customHeight="1">
      <c r="A22" s="19"/>
      <c r="B22" s="101" t="s">
        <v>38</v>
      </c>
      <c r="C22" s="104" t="s">
        <v>202</v>
      </c>
      <c r="D22" s="146">
        <v>0</v>
      </c>
      <c r="E22" s="166">
        <v>0</v>
      </c>
      <c r="F22" s="146" t="s">
        <v>376</v>
      </c>
      <c r="G22" s="22">
        <v>0</v>
      </c>
      <c r="H22" s="22">
        <v>0</v>
      </c>
      <c r="I22" s="26">
        <v>0</v>
      </c>
      <c r="J22" s="22">
        <v>0</v>
      </c>
      <c r="K22" s="22">
        <v>0</v>
      </c>
      <c r="L22" s="22">
        <v>0</v>
      </c>
      <c r="M22" s="26">
        <v>0</v>
      </c>
      <c r="N22" s="22">
        <v>0</v>
      </c>
      <c r="O22" s="22">
        <v>0</v>
      </c>
      <c r="P22" s="22">
        <v>0</v>
      </c>
      <c r="Q22" s="22">
        <v>0</v>
      </c>
      <c r="R22" s="115">
        <v>0</v>
      </c>
      <c r="S22" s="22">
        <v>0</v>
      </c>
      <c r="T22" s="22">
        <v>0</v>
      </c>
      <c r="U22" s="26">
        <v>0</v>
      </c>
      <c r="V22" s="22">
        <v>0</v>
      </c>
      <c r="W22" s="22">
        <v>0</v>
      </c>
      <c r="X22" s="22">
        <v>0</v>
      </c>
      <c r="Y22" s="26">
        <v>0</v>
      </c>
      <c r="Z22" s="22">
        <v>0</v>
      </c>
      <c r="AA22" s="22">
        <v>0</v>
      </c>
      <c r="AB22" s="22">
        <v>0</v>
      </c>
      <c r="AC22" s="26">
        <v>0</v>
      </c>
      <c r="AD22" s="22">
        <v>0</v>
      </c>
      <c r="AE22" s="22">
        <v>0</v>
      </c>
      <c r="AF22" s="22">
        <v>0</v>
      </c>
      <c r="AG22" s="26">
        <v>0</v>
      </c>
      <c r="AH22" s="22">
        <v>0</v>
      </c>
      <c r="AI22" s="22">
        <v>0</v>
      </c>
      <c r="AJ22" s="22">
        <v>0</v>
      </c>
      <c r="AK22" s="26">
        <v>0</v>
      </c>
      <c r="AL22" s="22">
        <v>0</v>
      </c>
      <c r="AM22" s="22">
        <v>0</v>
      </c>
      <c r="AN22" s="22">
        <v>0</v>
      </c>
      <c r="AO22" s="26">
        <v>0</v>
      </c>
      <c r="AP22" s="22">
        <v>0</v>
      </c>
      <c r="AQ22" s="22">
        <v>0</v>
      </c>
      <c r="AR22" s="22">
        <v>0</v>
      </c>
      <c r="AS22" s="26">
        <v>0</v>
      </c>
      <c r="AT22" s="22">
        <v>0</v>
      </c>
      <c r="AU22" s="22">
        <v>0</v>
      </c>
      <c r="AV22" s="22">
        <v>0</v>
      </c>
      <c r="AW22" s="26">
        <v>0</v>
      </c>
      <c r="AX22" s="22">
        <v>0</v>
      </c>
      <c r="AY22" s="22">
        <v>0</v>
      </c>
      <c r="AZ22" s="22">
        <v>0</v>
      </c>
      <c r="BA22" s="26">
        <v>0</v>
      </c>
      <c r="BB22" s="22">
        <v>0</v>
      </c>
      <c r="BC22" s="22">
        <v>0</v>
      </c>
      <c r="BD22" s="22">
        <v>0</v>
      </c>
      <c r="BE22" s="26">
        <v>0</v>
      </c>
    </row>
    <row r="23" spans="1:57" s="6" customFormat="1" ht="11.25" customHeight="1">
      <c r="A23" s="20"/>
      <c r="B23" s="102" t="s">
        <v>4</v>
      </c>
      <c r="C23" s="105" t="s">
        <v>188</v>
      </c>
      <c r="D23" s="147">
        <v>492898177.27637601</v>
      </c>
      <c r="E23" s="167">
        <v>476801648.04477304</v>
      </c>
      <c r="F23" s="147">
        <v>470468538.62</v>
      </c>
      <c r="G23" s="31">
        <v>477074104.79254001</v>
      </c>
      <c r="H23" s="31">
        <v>518700113.54595798</v>
      </c>
      <c r="I23" s="30">
        <v>541633145.25400007</v>
      </c>
      <c r="J23" s="31">
        <v>501483822.06067091</v>
      </c>
      <c r="K23" s="31">
        <v>499188057.07999992</v>
      </c>
      <c r="L23" s="31">
        <v>522416906.20999998</v>
      </c>
      <c r="M23" s="30">
        <v>515942786.11000007</v>
      </c>
      <c r="N23" s="31">
        <v>499283464.44000012</v>
      </c>
      <c r="O23" s="31">
        <v>500771353.46000004</v>
      </c>
      <c r="P23" s="31">
        <v>482646562.05000007</v>
      </c>
      <c r="Q23" s="31">
        <v>490886241.07999998</v>
      </c>
      <c r="R23" s="116">
        <v>468171992.16000003</v>
      </c>
      <c r="S23" s="31">
        <v>429022290.86000007</v>
      </c>
      <c r="T23" s="31">
        <v>434820953.38</v>
      </c>
      <c r="U23" s="30">
        <v>404250665.37</v>
      </c>
      <c r="V23" s="31">
        <v>336690231.80000001</v>
      </c>
      <c r="W23" s="32">
        <v>304695465.80999994</v>
      </c>
      <c r="X23" s="32">
        <v>315318745</v>
      </c>
      <c r="Y23" s="33">
        <v>289848347.54000002</v>
      </c>
      <c r="Z23" s="32">
        <v>283928680.32000005</v>
      </c>
      <c r="AA23" s="32">
        <v>287797946.5</v>
      </c>
      <c r="AB23" s="32">
        <v>294328039.09999996</v>
      </c>
      <c r="AC23" s="33">
        <v>282519562.5</v>
      </c>
      <c r="AD23" s="32">
        <v>275279932.70000005</v>
      </c>
      <c r="AE23" s="32">
        <v>284762656.13000005</v>
      </c>
      <c r="AF23" s="32">
        <v>253699461.00999993</v>
      </c>
      <c r="AG23" s="33">
        <v>255836425.13999999</v>
      </c>
      <c r="AH23" s="32">
        <v>237424740.79000002</v>
      </c>
      <c r="AI23" s="32">
        <v>259002279.94999999</v>
      </c>
      <c r="AJ23" s="32">
        <v>227371129.22999999</v>
      </c>
      <c r="AK23" s="33">
        <v>211652534.20000002</v>
      </c>
      <c r="AL23" s="32">
        <v>201229763.13</v>
      </c>
      <c r="AM23" s="32">
        <v>185031945.56</v>
      </c>
      <c r="AN23" s="32">
        <v>175087966.90000001</v>
      </c>
      <c r="AO23" s="33">
        <v>169196417.88999999</v>
      </c>
      <c r="AP23" s="32">
        <v>162313169.15000001</v>
      </c>
      <c r="AQ23" s="32">
        <v>172780025.13</v>
      </c>
      <c r="AR23" s="32">
        <v>161630698.34999999</v>
      </c>
      <c r="AS23" s="33">
        <v>153308299.13999999</v>
      </c>
      <c r="AT23" s="32">
        <v>140806726.56999999</v>
      </c>
      <c r="AU23" s="32">
        <v>145495686.75999999</v>
      </c>
      <c r="AV23" s="32">
        <v>124380180.38</v>
      </c>
      <c r="AW23" s="33">
        <v>119256751.37</v>
      </c>
      <c r="AX23" s="32">
        <v>112443178.13</v>
      </c>
      <c r="AY23" s="32">
        <v>120067719.78</v>
      </c>
      <c r="AZ23" s="32">
        <v>110076047.91</v>
      </c>
      <c r="BA23" s="33">
        <v>104893398.73</v>
      </c>
      <c r="BB23" s="32">
        <v>101082151.62</v>
      </c>
      <c r="BC23" s="32">
        <v>108861535.84999999</v>
      </c>
      <c r="BD23" s="32">
        <v>108361215.25</v>
      </c>
      <c r="BE23" s="33">
        <v>108289528.38</v>
      </c>
    </row>
    <row r="24" spans="1:57" ht="11.25" customHeight="1">
      <c r="A24" s="19"/>
      <c r="B24" s="10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</row>
    <row r="25" spans="1:57" ht="11.25" customHeight="1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1.25" customHeight="1">
      <c r="A26" s="19"/>
      <c r="B26" s="27" t="s">
        <v>5</v>
      </c>
      <c r="C26" s="56" t="s">
        <v>203</v>
      </c>
      <c r="D26" s="29">
        <v>45930</v>
      </c>
      <c r="E26" s="28">
        <v>45838</v>
      </c>
      <c r="F26" s="29">
        <v>45747</v>
      </c>
      <c r="G26" s="29">
        <v>45657</v>
      </c>
      <c r="H26" s="29">
        <v>45565</v>
      </c>
      <c r="I26" s="28">
        <v>45473</v>
      </c>
      <c r="J26" s="29">
        <v>45382</v>
      </c>
      <c r="K26" s="29">
        <v>45291</v>
      </c>
      <c r="L26" s="29">
        <v>45199</v>
      </c>
      <c r="M26" s="28">
        <v>45107</v>
      </c>
      <c r="N26" s="29">
        <v>45016</v>
      </c>
      <c r="O26" s="29">
        <v>44926</v>
      </c>
      <c r="P26" s="29">
        <v>44834</v>
      </c>
      <c r="Q26" s="29">
        <v>44742</v>
      </c>
      <c r="R26" s="113">
        <v>44651</v>
      </c>
      <c r="S26" s="29">
        <v>44561</v>
      </c>
      <c r="T26" s="29">
        <v>44469</v>
      </c>
      <c r="U26" s="28">
        <v>44377</v>
      </c>
      <c r="V26" s="29">
        <v>44286</v>
      </c>
      <c r="W26" s="29">
        <v>44196</v>
      </c>
      <c r="X26" s="29">
        <v>44104</v>
      </c>
      <c r="Y26" s="28">
        <v>44012</v>
      </c>
      <c r="Z26" s="29">
        <v>43921</v>
      </c>
      <c r="AA26" s="29">
        <v>43830</v>
      </c>
      <c r="AB26" s="29">
        <v>43738</v>
      </c>
      <c r="AC26" s="28">
        <v>43646</v>
      </c>
      <c r="AD26" s="29">
        <v>43555</v>
      </c>
      <c r="AE26" s="29">
        <v>43465</v>
      </c>
      <c r="AF26" s="29">
        <v>43373</v>
      </c>
      <c r="AG26" s="28">
        <v>43281</v>
      </c>
      <c r="AH26" s="29">
        <v>43190</v>
      </c>
      <c r="AI26" s="29">
        <v>43100</v>
      </c>
      <c r="AJ26" s="29">
        <v>43008</v>
      </c>
      <c r="AK26" s="28">
        <v>42916</v>
      </c>
      <c r="AL26" s="29">
        <v>42825</v>
      </c>
      <c r="AM26" s="29">
        <v>42735</v>
      </c>
      <c r="AN26" s="29">
        <v>42643</v>
      </c>
      <c r="AO26" s="28">
        <v>42551</v>
      </c>
      <c r="AP26" s="29">
        <v>42460</v>
      </c>
      <c r="AQ26" s="29">
        <v>42369</v>
      </c>
      <c r="AR26" s="29">
        <v>42277</v>
      </c>
      <c r="AS26" s="28">
        <v>42185</v>
      </c>
      <c r="AT26" s="29">
        <v>42094</v>
      </c>
      <c r="AU26" s="29">
        <v>42004</v>
      </c>
      <c r="AV26" s="29">
        <v>41912</v>
      </c>
      <c r="AW26" s="28">
        <v>41820</v>
      </c>
      <c r="AX26" s="29">
        <v>41729</v>
      </c>
      <c r="AY26" s="29">
        <v>41639</v>
      </c>
      <c r="AZ26" s="29">
        <v>41547</v>
      </c>
      <c r="BA26" s="28">
        <v>41455</v>
      </c>
      <c r="BB26" s="29">
        <v>41364</v>
      </c>
      <c r="BC26" s="29">
        <v>41274</v>
      </c>
      <c r="BD26" s="29">
        <v>41182</v>
      </c>
      <c r="BE26" s="28">
        <v>41090</v>
      </c>
    </row>
    <row r="27" spans="1:57" s="6" customFormat="1" ht="11.25" customHeight="1">
      <c r="A27" s="20"/>
      <c r="B27" s="100" t="s">
        <v>39</v>
      </c>
      <c r="C27" s="103" t="s">
        <v>207</v>
      </c>
      <c r="D27" s="145">
        <v>132505471.46014397</v>
      </c>
      <c r="E27" s="165">
        <v>129369166.82193299</v>
      </c>
      <c r="F27" s="145">
        <v>126953376.69</v>
      </c>
      <c r="G27" s="21">
        <v>134171356.76099001</v>
      </c>
      <c r="H27" s="21">
        <v>131306123.41556899</v>
      </c>
      <c r="I27" s="25">
        <v>149819347.48435003</v>
      </c>
      <c r="J27" s="21">
        <v>149722952.62656</v>
      </c>
      <c r="K27" s="21">
        <v>153508347.46000001</v>
      </c>
      <c r="L27" s="21">
        <v>148328575.78000003</v>
      </c>
      <c r="M27" s="25">
        <v>148094604.13999999</v>
      </c>
      <c r="N27" s="21">
        <v>143495967.57999998</v>
      </c>
      <c r="O27" s="21">
        <v>143604016.65000001</v>
      </c>
      <c r="P27" s="21">
        <v>135020754.88999999</v>
      </c>
      <c r="Q27" s="21">
        <v>142914043.65000004</v>
      </c>
      <c r="R27" s="114">
        <v>134097204.49000001</v>
      </c>
      <c r="S27" s="21">
        <v>122921172.99000001</v>
      </c>
      <c r="T27" s="21">
        <v>112876627.58</v>
      </c>
      <c r="U27" s="25">
        <v>101896913.19999997</v>
      </c>
      <c r="V27" s="21">
        <v>93556628.279999986</v>
      </c>
      <c r="W27" s="21">
        <v>91486488.929999977</v>
      </c>
      <c r="X27" s="21">
        <v>89454808.599999994</v>
      </c>
      <c r="Y27" s="25">
        <v>86839707.939999983</v>
      </c>
      <c r="Z27" s="21">
        <v>81043467.089999974</v>
      </c>
      <c r="AA27" s="21">
        <v>78578579.709999979</v>
      </c>
      <c r="AB27" s="21">
        <v>71830631.539999977</v>
      </c>
      <c r="AC27" s="25">
        <v>70493961.539999977</v>
      </c>
      <c r="AD27" s="21">
        <v>69450505.549999997</v>
      </c>
      <c r="AE27" s="21">
        <v>68517877.25999999</v>
      </c>
      <c r="AF27" s="21">
        <v>63327617.991299994</v>
      </c>
      <c r="AG27" s="25">
        <v>63884136.303500012</v>
      </c>
      <c r="AH27" s="21">
        <v>63254581.890000015</v>
      </c>
      <c r="AI27" s="21">
        <v>62412677.660000004</v>
      </c>
      <c r="AJ27" s="21">
        <v>56262992.25</v>
      </c>
      <c r="AK27" s="25">
        <v>56982837.75</v>
      </c>
      <c r="AL27" s="21">
        <v>56535872.32</v>
      </c>
      <c r="AM27" s="21">
        <v>55479055.57</v>
      </c>
      <c r="AN27" s="21">
        <v>49788719.640000001</v>
      </c>
      <c r="AO27" s="25">
        <v>51319304.270000003</v>
      </c>
      <c r="AP27" s="21">
        <v>50913089.859999999</v>
      </c>
      <c r="AQ27" s="21">
        <v>49345774.020000003</v>
      </c>
      <c r="AR27" s="21">
        <v>43600204.960000001</v>
      </c>
      <c r="AS27" s="25">
        <v>44316195.32</v>
      </c>
      <c r="AT27" s="21">
        <v>39185412.560000002</v>
      </c>
      <c r="AU27" s="21">
        <v>37620137.460000001</v>
      </c>
      <c r="AV27" s="21">
        <v>28951826.23</v>
      </c>
      <c r="AW27" s="25">
        <v>29079486.120000001</v>
      </c>
      <c r="AX27" s="21">
        <v>28940463.190000001</v>
      </c>
      <c r="AY27" s="21">
        <v>27991838.420000002</v>
      </c>
      <c r="AZ27" s="21">
        <v>25726535.629999999</v>
      </c>
      <c r="BA27" s="25">
        <v>24877664.350000001</v>
      </c>
      <c r="BB27" s="21">
        <v>24817718.48</v>
      </c>
      <c r="BC27" s="21">
        <v>24824094.629999999</v>
      </c>
      <c r="BD27" s="21">
        <v>24325678.07</v>
      </c>
      <c r="BE27" s="25">
        <v>24684187.73</v>
      </c>
    </row>
    <row r="28" spans="1:57" ht="11.25" customHeight="1">
      <c r="A28" s="19"/>
      <c r="B28" s="101" t="s">
        <v>40</v>
      </c>
      <c r="C28" s="104" t="s">
        <v>208</v>
      </c>
      <c r="D28" s="146">
        <v>1538186.0999999996</v>
      </c>
      <c r="E28" s="166">
        <v>1538186.1</v>
      </c>
      <c r="F28" s="146">
        <v>1538186.1</v>
      </c>
      <c r="G28" s="22">
        <v>1538186.0999999994</v>
      </c>
      <c r="H28" s="22">
        <v>1538186.0999999999</v>
      </c>
      <c r="I28" s="26">
        <v>1538186.1000000003</v>
      </c>
      <c r="J28" s="22">
        <v>1538186.0999999994</v>
      </c>
      <c r="K28" s="22">
        <v>1538186.0999999996</v>
      </c>
      <c r="L28" s="22">
        <v>1538186.0999999996</v>
      </c>
      <c r="M28" s="26">
        <v>1538186.0999999996</v>
      </c>
      <c r="N28" s="22">
        <v>1538186.0999999996</v>
      </c>
      <c r="O28" s="22">
        <v>1538186.0999999996</v>
      </c>
      <c r="P28" s="22">
        <v>1538186.0999999996</v>
      </c>
      <c r="Q28" s="22">
        <v>1538186.0999999996</v>
      </c>
      <c r="R28" s="115">
        <v>1538186.0999999996</v>
      </c>
      <c r="S28" s="22">
        <v>1538186.0999999996</v>
      </c>
      <c r="T28" s="22">
        <v>0</v>
      </c>
      <c r="U28" s="26">
        <v>1538186.0999999996</v>
      </c>
      <c r="V28" s="22">
        <v>1538186.0999999996</v>
      </c>
      <c r="W28" s="22">
        <v>1538186.0999999996</v>
      </c>
      <c r="X28" s="22">
        <v>1538186.0999999996</v>
      </c>
      <c r="Y28" s="26">
        <v>1538186.0999999996</v>
      </c>
      <c r="Z28" s="22">
        <v>1538186.0999999996</v>
      </c>
      <c r="AA28" s="22">
        <v>1538186.0999999996</v>
      </c>
      <c r="AB28" s="22">
        <v>1538186.0999999996</v>
      </c>
      <c r="AC28" s="26">
        <v>1538186.0999999996</v>
      </c>
      <c r="AD28" s="22">
        <v>1538186.0999999996</v>
      </c>
      <c r="AE28" s="22">
        <v>1538186.0999999996</v>
      </c>
      <c r="AF28" s="22">
        <v>1538186.0999999996</v>
      </c>
      <c r="AG28" s="26">
        <v>1538186.0999999996</v>
      </c>
      <c r="AH28" s="22">
        <v>1538186.0999999996</v>
      </c>
      <c r="AI28" s="22">
        <v>1538186.0999999996</v>
      </c>
      <c r="AJ28" s="22">
        <v>1538186.1</v>
      </c>
      <c r="AK28" s="26">
        <v>1538186.1</v>
      </c>
      <c r="AL28" s="22">
        <v>1538186.1</v>
      </c>
      <c r="AM28" s="22">
        <v>1538186.1</v>
      </c>
      <c r="AN28" s="22">
        <v>1538186.1</v>
      </c>
      <c r="AO28" s="26">
        <v>1538186.1</v>
      </c>
      <c r="AP28" s="22">
        <v>1538186.1</v>
      </c>
      <c r="AQ28" s="22">
        <v>1538186.1</v>
      </c>
      <c r="AR28" s="22">
        <v>1538186.1</v>
      </c>
      <c r="AS28" s="26">
        <v>1538186.1</v>
      </c>
      <c r="AT28" s="22">
        <v>1418186.1</v>
      </c>
      <c r="AU28" s="22">
        <v>1418186.1</v>
      </c>
      <c r="AV28" s="22">
        <v>1230000</v>
      </c>
      <c r="AW28" s="26">
        <v>1230000</v>
      </c>
      <c r="AX28" s="22">
        <v>1230000</v>
      </c>
      <c r="AY28" s="22">
        <v>1230000</v>
      </c>
      <c r="AZ28" s="22">
        <v>1230000</v>
      </c>
      <c r="BA28" s="26">
        <v>1230000</v>
      </c>
      <c r="BB28" s="22">
        <v>1230000</v>
      </c>
      <c r="BC28" s="22">
        <v>1230000</v>
      </c>
      <c r="BD28" s="22">
        <v>1230000</v>
      </c>
      <c r="BE28" s="26">
        <v>1230000</v>
      </c>
    </row>
    <row r="29" spans="1:57" ht="11.25" customHeight="1">
      <c r="A29" s="19"/>
      <c r="B29" s="101" t="s">
        <v>41</v>
      </c>
      <c r="C29" s="104" t="s">
        <v>209</v>
      </c>
      <c r="D29" s="146">
        <v>16395543.109999999</v>
      </c>
      <c r="E29" s="166">
        <v>16395543.109999999</v>
      </c>
      <c r="F29" s="146">
        <v>16395543.109999999</v>
      </c>
      <c r="G29" s="22">
        <v>16395543.109999999</v>
      </c>
      <c r="H29" s="22">
        <v>16395543.109999999</v>
      </c>
      <c r="I29" s="26">
        <v>16395543.109999999</v>
      </c>
      <c r="J29" s="22">
        <v>16395543.109999999</v>
      </c>
      <c r="K29" s="22">
        <v>16395543.109999999</v>
      </c>
      <c r="L29" s="22">
        <v>16395543.109999999</v>
      </c>
      <c r="M29" s="26">
        <v>16395543.109999999</v>
      </c>
      <c r="N29" s="22">
        <v>16395543.109999999</v>
      </c>
      <c r="O29" s="22">
        <v>16395543.109999999</v>
      </c>
      <c r="P29" s="22">
        <v>16395543.109999999</v>
      </c>
      <c r="Q29" s="22">
        <v>16395543.109999999</v>
      </c>
      <c r="R29" s="115">
        <v>16395543.109999999</v>
      </c>
      <c r="S29" s="22">
        <v>16395543.109999999</v>
      </c>
      <c r="T29" s="22">
        <v>1538186.1</v>
      </c>
      <c r="U29" s="26">
        <v>16395543.109999999</v>
      </c>
      <c r="V29" s="22">
        <v>16395543.109999999</v>
      </c>
      <c r="W29" s="22">
        <v>16395543.109999999</v>
      </c>
      <c r="X29" s="22">
        <v>16395543.109999999</v>
      </c>
      <c r="Y29" s="26">
        <v>16395543.109999999</v>
      </c>
      <c r="Z29" s="22">
        <v>16395543.109999999</v>
      </c>
      <c r="AA29" s="22">
        <v>16395543.109999999</v>
      </c>
      <c r="AB29" s="22">
        <v>16395543.109999999</v>
      </c>
      <c r="AC29" s="26">
        <v>16395543.109999999</v>
      </c>
      <c r="AD29" s="22">
        <v>16395543.109999999</v>
      </c>
      <c r="AE29" s="22">
        <v>16395543.109999999</v>
      </c>
      <c r="AF29" s="22">
        <v>16395543.109999999</v>
      </c>
      <c r="AG29" s="26">
        <v>16395543.109999999</v>
      </c>
      <c r="AH29" s="22">
        <v>16395543.109999999</v>
      </c>
      <c r="AI29" s="22">
        <v>16395543.109999999</v>
      </c>
      <c r="AJ29" s="22">
        <v>16395543.109999999</v>
      </c>
      <c r="AK29" s="26">
        <v>16395543.109999999</v>
      </c>
      <c r="AL29" s="22">
        <v>16395543.109999999</v>
      </c>
      <c r="AM29" s="22">
        <v>16395543.109999999</v>
      </c>
      <c r="AN29" s="22">
        <v>16395543.109999999</v>
      </c>
      <c r="AO29" s="26">
        <v>16395543.109999999</v>
      </c>
      <c r="AP29" s="22">
        <v>16395543.109999999</v>
      </c>
      <c r="AQ29" s="22">
        <v>16395543.109999999</v>
      </c>
      <c r="AR29" s="22">
        <v>16395543.109999999</v>
      </c>
      <c r="AS29" s="26">
        <v>16395543.109999999</v>
      </c>
      <c r="AT29" s="22">
        <v>11959177.66</v>
      </c>
      <c r="AU29" s="22">
        <v>12214136.560000001</v>
      </c>
      <c r="AV29" s="22">
        <v>7004830</v>
      </c>
      <c r="AW29" s="26">
        <v>7004830</v>
      </c>
      <c r="AX29" s="22">
        <v>7004830</v>
      </c>
      <c r="AY29" s="22">
        <v>7004830</v>
      </c>
      <c r="AZ29" s="22">
        <v>7004830</v>
      </c>
      <c r="BA29" s="26">
        <v>7004830</v>
      </c>
      <c r="BB29" s="22">
        <v>7004830</v>
      </c>
      <c r="BC29" s="22">
        <v>7004830</v>
      </c>
      <c r="BD29" s="22">
        <v>7004830</v>
      </c>
      <c r="BE29" s="26">
        <v>7004830</v>
      </c>
    </row>
    <row r="30" spans="1:57" ht="11.25" customHeight="1">
      <c r="A30" s="19"/>
      <c r="B30" s="101" t="s">
        <v>42</v>
      </c>
      <c r="C30" s="104" t="s">
        <v>210</v>
      </c>
      <c r="D30" s="146">
        <v>114551543.14014399</v>
      </c>
      <c r="E30" s="166">
        <v>111401059.40999998</v>
      </c>
      <c r="F30" s="146">
        <v>108960182</v>
      </c>
      <c r="G30" s="22">
        <v>116210230.11999997</v>
      </c>
      <c r="H30" s="22">
        <v>113350185.06999998</v>
      </c>
      <c r="I30" s="26">
        <v>131870533.87848499</v>
      </c>
      <c r="J30" s="22">
        <v>131772029.23000002</v>
      </c>
      <c r="K30" s="22">
        <v>135574618.25</v>
      </c>
      <c r="L30" s="22">
        <v>130394846.56999998</v>
      </c>
      <c r="M30" s="26">
        <v>130160874.92999999</v>
      </c>
      <c r="N30" s="22">
        <v>125562238.36999999</v>
      </c>
      <c r="O30" s="22">
        <v>125670287.43999998</v>
      </c>
      <c r="P30" s="22">
        <v>117087025.67999999</v>
      </c>
      <c r="Q30" s="22">
        <v>124980314.43999998</v>
      </c>
      <c r="R30" s="115">
        <v>116163475.27999997</v>
      </c>
      <c r="S30" s="22">
        <v>104987443.78</v>
      </c>
      <c r="T30" s="22">
        <v>16395543.109999999</v>
      </c>
      <c r="U30" s="26">
        <v>83963183.98999998</v>
      </c>
      <c r="V30" s="22">
        <v>75622899.070000008</v>
      </c>
      <c r="W30" s="22">
        <v>73552759.719999984</v>
      </c>
      <c r="X30" s="22">
        <v>71521079.389999986</v>
      </c>
      <c r="Y30" s="26">
        <v>68905978.729999989</v>
      </c>
      <c r="Z30" s="22">
        <v>63109737.879999965</v>
      </c>
      <c r="AA30" s="22">
        <v>60644850.49999997</v>
      </c>
      <c r="AB30" s="22">
        <v>53896902.329999983</v>
      </c>
      <c r="AC30" s="26">
        <v>52560232.329999983</v>
      </c>
      <c r="AD30" s="22">
        <v>51516776.339999989</v>
      </c>
      <c r="AE30" s="22">
        <v>50584148.049999982</v>
      </c>
      <c r="AF30" s="22">
        <v>45393888.781299993</v>
      </c>
      <c r="AG30" s="26">
        <v>45950407.093500003</v>
      </c>
      <c r="AH30" s="22">
        <v>45320852.680000015</v>
      </c>
      <c r="AI30" s="22">
        <v>44478948.450000003</v>
      </c>
      <c r="AJ30" s="22">
        <v>38329263.039999999</v>
      </c>
      <c r="AK30" s="26">
        <v>39049108.539999999</v>
      </c>
      <c r="AL30" s="22">
        <v>38602143.109999992</v>
      </c>
      <c r="AM30" s="22">
        <v>37545326.359999992</v>
      </c>
      <c r="AN30" s="22">
        <v>31854990.43</v>
      </c>
      <c r="AO30" s="26">
        <v>33385575.060000002</v>
      </c>
      <c r="AP30" s="22">
        <v>32979360.649999999</v>
      </c>
      <c r="AQ30" s="22">
        <v>31412044.810000002</v>
      </c>
      <c r="AR30" s="22">
        <v>25666475.75</v>
      </c>
      <c r="AS30" s="26">
        <v>26382466.109999999</v>
      </c>
      <c r="AT30" s="22">
        <v>25808048.800000004</v>
      </c>
      <c r="AU30" s="22">
        <v>23987814.800000004</v>
      </c>
      <c r="AV30" s="22">
        <v>20716996.229999997</v>
      </c>
      <c r="AW30" s="26">
        <v>20844656.119999997</v>
      </c>
      <c r="AX30" s="22">
        <v>20705633.190000005</v>
      </c>
      <c r="AY30" s="22">
        <v>19757008.420000002</v>
      </c>
      <c r="AZ30" s="22">
        <v>17491705.629999999</v>
      </c>
      <c r="BA30" s="26">
        <v>16642834.350000001</v>
      </c>
      <c r="BB30" s="22">
        <v>16582888.48</v>
      </c>
      <c r="BC30" s="22">
        <v>16589264.629999999</v>
      </c>
      <c r="BD30" s="22">
        <v>16090848.07</v>
      </c>
      <c r="BE30" s="26">
        <v>16449357.73</v>
      </c>
    </row>
    <row r="31" spans="1:57" ht="11.25" customHeight="1">
      <c r="A31" s="19"/>
      <c r="B31" s="101" t="s">
        <v>361</v>
      </c>
      <c r="C31" s="104" t="s">
        <v>362</v>
      </c>
      <c r="D31" s="146">
        <v>20199.11</v>
      </c>
      <c r="E31" s="166">
        <v>34378.199999999997</v>
      </c>
      <c r="F31" s="146">
        <v>59465.48</v>
      </c>
      <c r="G31" s="22">
        <v>27397.43</v>
      </c>
      <c r="H31" s="22">
        <v>22209.13</v>
      </c>
      <c r="I31" s="26">
        <v>15081.015865000081</v>
      </c>
      <c r="J31" s="22">
        <v>17222.27</v>
      </c>
      <c r="K31" s="22"/>
      <c r="L31" s="22"/>
      <c r="M31" s="26"/>
      <c r="N31" s="22"/>
      <c r="O31" s="22"/>
      <c r="P31" s="22"/>
      <c r="Q31" s="22"/>
      <c r="R31" s="115"/>
      <c r="S31" s="22"/>
      <c r="T31" s="22"/>
      <c r="U31" s="26"/>
      <c r="V31" s="22"/>
      <c r="W31" s="22"/>
      <c r="X31" s="22"/>
      <c r="Y31" s="26"/>
      <c r="Z31" s="22"/>
      <c r="AA31" s="22"/>
      <c r="AB31" s="22"/>
      <c r="AC31" s="26"/>
      <c r="AD31" s="22"/>
      <c r="AE31" s="22"/>
      <c r="AF31" s="22"/>
      <c r="AG31" s="26"/>
      <c r="AH31" s="22"/>
      <c r="AI31" s="22"/>
      <c r="AJ31" s="22"/>
      <c r="AK31" s="26"/>
      <c r="AL31" s="22"/>
      <c r="AM31" s="22"/>
      <c r="AN31" s="22"/>
      <c r="AO31" s="26"/>
      <c r="AP31" s="22"/>
      <c r="AQ31" s="22"/>
      <c r="AR31" s="22"/>
      <c r="AS31" s="26"/>
      <c r="AT31" s="22"/>
      <c r="AU31" s="22"/>
      <c r="AV31" s="22"/>
      <c r="AW31" s="26"/>
      <c r="AX31" s="22"/>
      <c r="AY31" s="22"/>
      <c r="AZ31" s="22"/>
      <c r="BA31" s="26"/>
      <c r="BB31" s="22"/>
      <c r="BC31" s="22"/>
      <c r="BD31" s="22"/>
      <c r="BE31" s="26"/>
    </row>
    <row r="32" spans="1:57" ht="11.25" customHeight="1">
      <c r="A32" s="19"/>
      <c r="B32" s="101" t="s">
        <v>43</v>
      </c>
      <c r="C32" s="104" t="s">
        <v>211</v>
      </c>
      <c r="D32" s="146">
        <v>132505471.46014397</v>
      </c>
      <c r="E32" s="166">
        <v>0</v>
      </c>
      <c r="F32" s="146">
        <v>127122534.02</v>
      </c>
      <c r="G32" s="22">
        <v>0</v>
      </c>
      <c r="H32" s="22">
        <v>0</v>
      </c>
      <c r="I32" s="26">
        <v>0</v>
      </c>
      <c r="J32" s="22">
        <v>0</v>
      </c>
      <c r="K32" s="22">
        <v>0</v>
      </c>
      <c r="L32" s="22">
        <v>0</v>
      </c>
      <c r="M32" s="26">
        <v>0</v>
      </c>
      <c r="N32" s="22">
        <v>0</v>
      </c>
      <c r="O32" s="22">
        <v>0</v>
      </c>
      <c r="P32" s="22">
        <v>0</v>
      </c>
      <c r="Q32" s="22">
        <v>0</v>
      </c>
      <c r="R32" s="115">
        <v>0</v>
      </c>
      <c r="S32" s="22">
        <v>0</v>
      </c>
      <c r="T32" s="22">
        <v>94942898.370000005</v>
      </c>
      <c r="U32" s="26">
        <v>0</v>
      </c>
      <c r="V32" s="22">
        <v>0</v>
      </c>
      <c r="W32" s="22">
        <v>91486488.929999977</v>
      </c>
      <c r="X32" s="22">
        <v>89454808.599999994</v>
      </c>
      <c r="Y32" s="26">
        <v>86839707.939999983</v>
      </c>
      <c r="Z32" s="22"/>
      <c r="AA32" s="22"/>
      <c r="AB32" s="22"/>
      <c r="AC32" s="26"/>
      <c r="AD32" s="22"/>
      <c r="AE32" s="22"/>
      <c r="AF32" s="22"/>
      <c r="AG32" s="26"/>
      <c r="AH32" s="22"/>
      <c r="AI32" s="22"/>
      <c r="AJ32" s="22"/>
      <c r="AK32" s="26"/>
      <c r="AL32" s="22"/>
      <c r="AM32" s="22"/>
      <c r="AN32" s="22"/>
      <c r="AO32" s="26"/>
      <c r="AP32" s="22"/>
      <c r="AQ32" s="22"/>
      <c r="AR32" s="22"/>
      <c r="AS32" s="26"/>
      <c r="AT32" s="22"/>
      <c r="AU32" s="22"/>
      <c r="AV32" s="22"/>
      <c r="AW32" s="26"/>
      <c r="AX32" s="22"/>
      <c r="AY32" s="22"/>
      <c r="AZ32" s="22"/>
      <c r="BA32" s="26"/>
      <c r="BB32" s="22"/>
      <c r="BC32" s="22"/>
      <c r="BD32" s="22"/>
      <c r="BE32" s="26"/>
    </row>
    <row r="33" spans="1:57" ht="11.25" customHeight="1">
      <c r="A33" s="19"/>
      <c r="B33" s="101" t="s">
        <v>44</v>
      </c>
      <c r="C33" s="104" t="s">
        <v>212</v>
      </c>
      <c r="D33" s="146">
        <v>0</v>
      </c>
      <c r="E33" s="166">
        <v>0</v>
      </c>
      <c r="F33" s="146" t="s">
        <v>376</v>
      </c>
      <c r="G33" s="22">
        <v>0</v>
      </c>
      <c r="H33" s="22">
        <v>0</v>
      </c>
      <c r="I33" s="26">
        <v>0</v>
      </c>
      <c r="J33" s="22">
        <v>0</v>
      </c>
      <c r="K33" s="22">
        <v>0</v>
      </c>
      <c r="L33" s="22">
        <v>0</v>
      </c>
      <c r="M33" s="26">
        <v>0</v>
      </c>
      <c r="N33" s="22">
        <v>0</v>
      </c>
      <c r="O33" s="22">
        <v>0</v>
      </c>
      <c r="P33" s="22">
        <v>0</v>
      </c>
      <c r="Q33" s="22">
        <v>0</v>
      </c>
      <c r="R33" s="115">
        <v>0</v>
      </c>
      <c r="S33" s="22">
        <v>0</v>
      </c>
      <c r="T33" s="22">
        <v>112876627.58</v>
      </c>
      <c r="U33" s="26">
        <v>0</v>
      </c>
      <c r="V33" s="22">
        <v>0</v>
      </c>
      <c r="W33" s="22">
        <v>0</v>
      </c>
      <c r="X33" s="22">
        <v>0</v>
      </c>
      <c r="Y33" s="26">
        <v>0</v>
      </c>
      <c r="Z33" s="22">
        <v>0</v>
      </c>
      <c r="AA33" s="22">
        <v>0</v>
      </c>
      <c r="AB33" s="22">
        <v>0</v>
      </c>
      <c r="AC33" s="26">
        <v>0</v>
      </c>
      <c r="AD33" s="22">
        <v>0</v>
      </c>
      <c r="AE33" s="22">
        <v>0</v>
      </c>
      <c r="AF33" s="22">
        <v>0</v>
      </c>
      <c r="AG33" s="26">
        <v>0</v>
      </c>
      <c r="AH33" s="22">
        <v>0</v>
      </c>
      <c r="AI33" s="22">
        <v>0</v>
      </c>
      <c r="AJ33" s="22">
        <v>0</v>
      </c>
      <c r="AK33" s="26">
        <v>0</v>
      </c>
      <c r="AL33" s="22">
        <v>0</v>
      </c>
      <c r="AM33" s="22">
        <v>0</v>
      </c>
      <c r="AN33" s="22">
        <v>0</v>
      </c>
      <c r="AO33" s="26">
        <v>0</v>
      </c>
      <c r="AP33" s="22">
        <v>0</v>
      </c>
      <c r="AQ33" s="22">
        <v>0</v>
      </c>
      <c r="AR33" s="22">
        <v>0</v>
      </c>
      <c r="AS33" s="26">
        <v>0</v>
      </c>
      <c r="AT33" s="22">
        <v>0</v>
      </c>
      <c r="AU33" s="22">
        <v>0</v>
      </c>
      <c r="AV33" s="22">
        <v>0</v>
      </c>
      <c r="AW33" s="26">
        <v>0</v>
      </c>
      <c r="AX33" s="22">
        <v>0</v>
      </c>
      <c r="AY33" s="22">
        <v>0</v>
      </c>
      <c r="AZ33" s="22">
        <v>0</v>
      </c>
      <c r="BA33" s="26">
        <v>0</v>
      </c>
      <c r="BB33" s="22">
        <v>0</v>
      </c>
      <c r="BC33" s="22">
        <v>0</v>
      </c>
      <c r="BD33" s="22">
        <v>0</v>
      </c>
      <c r="BE33" s="26">
        <v>0</v>
      </c>
    </row>
    <row r="34" spans="1:57" s="6" customFormat="1" ht="11.25" customHeight="1">
      <c r="A34" s="20"/>
      <c r="B34" s="100" t="s">
        <v>45</v>
      </c>
      <c r="C34" s="103" t="s">
        <v>213</v>
      </c>
      <c r="D34" s="145">
        <v>360392705.79762405</v>
      </c>
      <c r="E34" s="165">
        <v>347432481.22284001</v>
      </c>
      <c r="F34" s="145">
        <v>343515161.93000001</v>
      </c>
      <c r="G34" s="21">
        <v>342902748.03154999</v>
      </c>
      <c r="H34" s="21">
        <v>387393990.13038898</v>
      </c>
      <c r="I34" s="25">
        <v>391813797.76964998</v>
      </c>
      <c r="J34" s="21">
        <v>351760869.43411094</v>
      </c>
      <c r="K34" s="21">
        <v>345679709.62</v>
      </c>
      <c r="L34" s="21">
        <v>374088330.43000001</v>
      </c>
      <c r="M34" s="25">
        <v>367848181.96999997</v>
      </c>
      <c r="N34" s="21">
        <v>355787496.85999995</v>
      </c>
      <c r="O34" s="21">
        <v>357167336.81000006</v>
      </c>
      <c r="P34" s="21">
        <v>347625807.15999997</v>
      </c>
      <c r="Q34" s="21">
        <v>347972197.43000001</v>
      </c>
      <c r="R34" s="114">
        <v>334074787.67000002</v>
      </c>
      <c r="S34" s="21">
        <v>306101117.87000006</v>
      </c>
      <c r="T34" s="21">
        <v>321944325.81</v>
      </c>
      <c r="U34" s="25">
        <v>302353752.17000002</v>
      </c>
      <c r="V34" s="21">
        <v>243133603.51999998</v>
      </c>
      <c r="W34" s="21">
        <v>213208976.87999997</v>
      </c>
      <c r="X34" s="21">
        <v>225863936.40000004</v>
      </c>
      <c r="Y34" s="25">
        <v>203008639.59999999</v>
      </c>
      <c r="Z34" s="21">
        <v>202885213.22999996</v>
      </c>
      <c r="AA34" s="21">
        <v>209219366.78999999</v>
      </c>
      <c r="AB34" s="21">
        <v>222497407.56</v>
      </c>
      <c r="AC34" s="25">
        <v>212025600.95999998</v>
      </c>
      <c r="AD34" s="21">
        <v>205829427.15000004</v>
      </c>
      <c r="AE34" s="21">
        <v>216244778.87</v>
      </c>
      <c r="AF34" s="21">
        <v>190371843.02000004</v>
      </c>
      <c r="AG34" s="25">
        <v>191952288.83999997</v>
      </c>
      <c r="AH34" s="21">
        <v>174170158.90000001</v>
      </c>
      <c r="AI34" s="21">
        <v>196589602.28999999</v>
      </c>
      <c r="AJ34" s="21">
        <v>171108136.97999999</v>
      </c>
      <c r="AK34" s="25">
        <v>154669696.45000002</v>
      </c>
      <c r="AL34" s="21">
        <v>144693890.81</v>
      </c>
      <c r="AM34" s="21">
        <v>129552889.98999999</v>
      </c>
      <c r="AN34" s="21">
        <v>125299247.26000001</v>
      </c>
      <c r="AO34" s="25">
        <v>117877113.62</v>
      </c>
      <c r="AP34" s="21">
        <v>111400079.29000001</v>
      </c>
      <c r="AQ34" s="21">
        <v>123434251.11</v>
      </c>
      <c r="AR34" s="21">
        <v>118030493.39</v>
      </c>
      <c r="AS34" s="25">
        <v>108992103.81999999</v>
      </c>
      <c r="AT34" s="21">
        <v>101621314.01000001</v>
      </c>
      <c r="AU34" s="21">
        <v>107875549.3</v>
      </c>
      <c r="AV34" s="21">
        <v>95428354.150000006</v>
      </c>
      <c r="AW34" s="25">
        <v>90177265.25</v>
      </c>
      <c r="AX34" s="21">
        <v>83502714.939999998</v>
      </c>
      <c r="AY34" s="21">
        <v>92075881.359999999</v>
      </c>
      <c r="AZ34" s="21">
        <v>84349512.280000001</v>
      </c>
      <c r="BA34" s="25">
        <v>80015734.379999995</v>
      </c>
      <c r="BB34" s="21">
        <v>76264433.140000001</v>
      </c>
      <c r="BC34" s="21">
        <v>84037441.219999999</v>
      </c>
      <c r="BD34" s="21">
        <v>84035537.180000007</v>
      </c>
      <c r="BE34" s="25">
        <v>83605340.650000006</v>
      </c>
    </row>
    <row r="35" spans="1:57" s="6" customFormat="1" ht="11.25" customHeight="1">
      <c r="A35" s="20"/>
      <c r="B35" s="100" t="s">
        <v>46</v>
      </c>
      <c r="C35" s="103" t="s">
        <v>214</v>
      </c>
      <c r="D35" s="145">
        <v>19340270.566652</v>
      </c>
      <c r="E35" s="165">
        <v>21058860.879999999</v>
      </c>
      <c r="F35" s="145">
        <v>23196468.469999999</v>
      </c>
      <c r="G35" s="21">
        <v>26569198.32</v>
      </c>
      <c r="H35" s="21">
        <v>26729790.449999999</v>
      </c>
      <c r="I35" s="25">
        <v>30642860.98</v>
      </c>
      <c r="J35" s="21">
        <v>31551456.979999997</v>
      </c>
      <c r="K35" s="21">
        <v>35098429.979999997</v>
      </c>
      <c r="L35" s="21">
        <v>36872430.519999996</v>
      </c>
      <c r="M35" s="25">
        <v>38558769.839999996</v>
      </c>
      <c r="N35" s="21">
        <v>40206539.630000003</v>
      </c>
      <c r="O35" s="21">
        <v>42917842.050000004</v>
      </c>
      <c r="P35" s="21">
        <v>42847099.310000002</v>
      </c>
      <c r="Q35" s="21">
        <v>43752928.729999997</v>
      </c>
      <c r="R35" s="114">
        <v>41133945.380000003</v>
      </c>
      <c r="S35" s="21">
        <v>43319982.629999995</v>
      </c>
      <c r="T35" s="21">
        <v>40070746.670000002</v>
      </c>
      <c r="U35" s="25">
        <v>30511076.969999995</v>
      </c>
      <c r="V35" s="21">
        <v>30122224.749999996</v>
      </c>
      <c r="W35" s="21">
        <v>34927482.049999997</v>
      </c>
      <c r="X35" s="21">
        <v>32337509.969999995</v>
      </c>
      <c r="Y35" s="25">
        <v>31972241.689999994</v>
      </c>
      <c r="Z35" s="21">
        <v>30894795.219999995</v>
      </c>
      <c r="AA35" s="21">
        <v>35270741.959999993</v>
      </c>
      <c r="AB35" s="21">
        <v>35435051.00999999</v>
      </c>
      <c r="AC35" s="25">
        <v>35667643.819999993</v>
      </c>
      <c r="AD35" s="21">
        <v>35411115.719999999</v>
      </c>
      <c r="AE35" s="21">
        <v>40215292.139999993</v>
      </c>
      <c r="AF35" s="21">
        <v>27880791.350000001</v>
      </c>
      <c r="AG35" s="25">
        <v>27785235.170000002</v>
      </c>
      <c r="AH35" s="21">
        <v>27618598.57</v>
      </c>
      <c r="AI35" s="21">
        <v>29378107.609999999</v>
      </c>
      <c r="AJ35" s="21">
        <v>25283473.080000002</v>
      </c>
      <c r="AK35" s="25">
        <v>25304717.190000001</v>
      </c>
      <c r="AL35" s="21">
        <v>25508939.489999998</v>
      </c>
      <c r="AM35" s="21">
        <v>19568857.249999996</v>
      </c>
      <c r="AN35" s="21">
        <v>18614302.219999999</v>
      </c>
      <c r="AO35" s="25">
        <v>17245076.839999996</v>
      </c>
      <c r="AP35" s="21">
        <v>15654155.560000001</v>
      </c>
      <c r="AQ35" s="21">
        <v>16833749.719999999</v>
      </c>
      <c r="AR35" s="21">
        <v>16410197.220000001</v>
      </c>
      <c r="AS35" s="25">
        <v>16214446.960000001</v>
      </c>
      <c r="AT35" s="21">
        <v>15999030.07</v>
      </c>
      <c r="AU35" s="21">
        <v>16471060.739999998</v>
      </c>
      <c r="AV35" s="21">
        <v>17108113.759999998</v>
      </c>
      <c r="AW35" s="25">
        <v>16182298.390000001</v>
      </c>
      <c r="AX35" s="21">
        <v>15591373.109999999</v>
      </c>
      <c r="AY35" s="21">
        <v>14942313.85</v>
      </c>
      <c r="AZ35" s="21">
        <v>15311600.73</v>
      </c>
      <c r="BA35" s="25">
        <v>15389924.290000001</v>
      </c>
      <c r="BB35" s="21">
        <v>15811522.700000001</v>
      </c>
      <c r="BC35" s="21">
        <v>17339572.260000002</v>
      </c>
      <c r="BD35" s="21">
        <v>17661034.43</v>
      </c>
      <c r="BE35" s="25">
        <v>15391837.27</v>
      </c>
    </row>
    <row r="36" spans="1:57" ht="11.25" customHeight="1">
      <c r="A36" s="19"/>
      <c r="B36" s="101" t="s">
        <v>47</v>
      </c>
      <c r="C36" s="104" t="s">
        <v>205</v>
      </c>
      <c r="D36" s="146">
        <v>13486902.049999997</v>
      </c>
      <c r="E36" s="166">
        <v>15155316.890000001</v>
      </c>
      <c r="F36" s="146">
        <v>16940734.5</v>
      </c>
      <c r="G36" s="22">
        <v>18723840.049999997</v>
      </c>
      <c r="H36" s="22">
        <v>18998411.780000001</v>
      </c>
      <c r="I36" s="26">
        <v>20666826.620000001</v>
      </c>
      <c r="J36" s="22">
        <v>22335241.460000001</v>
      </c>
      <c r="K36" s="22">
        <v>24003656.300000001</v>
      </c>
      <c r="L36" s="22">
        <v>25672071.140000001</v>
      </c>
      <c r="M36" s="26">
        <v>27340485.98</v>
      </c>
      <c r="N36" s="22">
        <v>29008900.82</v>
      </c>
      <c r="O36" s="22">
        <v>30677315.66</v>
      </c>
      <c r="P36" s="22">
        <v>31989725.850000001</v>
      </c>
      <c r="Q36" s="22">
        <v>33764942.030000001</v>
      </c>
      <c r="R36" s="115">
        <v>33580339.140000001</v>
      </c>
      <c r="S36" s="22">
        <v>34741856.210000001</v>
      </c>
      <c r="T36" s="22">
        <v>32836065.350000001</v>
      </c>
      <c r="U36" s="26">
        <v>23510793.609999999</v>
      </c>
      <c r="V36" s="22">
        <v>24816955.379999999</v>
      </c>
      <c r="W36" s="22">
        <v>26467529.149999999</v>
      </c>
      <c r="X36" s="22">
        <v>25457603.859999999</v>
      </c>
      <c r="Y36" s="26">
        <v>25980101.979999997</v>
      </c>
      <c r="Z36" s="22">
        <v>26477112.849999998</v>
      </c>
      <c r="AA36" s="22">
        <v>27628296.849999998</v>
      </c>
      <c r="AB36" s="22">
        <v>28779480.849999998</v>
      </c>
      <c r="AC36" s="26">
        <v>29930664.849999998</v>
      </c>
      <c r="AD36" s="22">
        <v>31209508.849999998</v>
      </c>
      <c r="AE36" s="22">
        <v>31028474.199999999</v>
      </c>
      <c r="AF36" s="22">
        <v>21421759.199999999</v>
      </c>
      <c r="AG36" s="26">
        <v>22308208.199999999</v>
      </c>
      <c r="AH36" s="22">
        <v>23265154.199999999</v>
      </c>
      <c r="AI36" s="22">
        <v>22822000.199999999</v>
      </c>
      <c r="AJ36" s="22">
        <v>19628743.199999999</v>
      </c>
      <c r="AK36" s="26">
        <v>20423743.199999999</v>
      </c>
      <c r="AL36" s="22">
        <v>21218743.199999999</v>
      </c>
      <c r="AM36" s="22">
        <v>14747443.199999999</v>
      </c>
      <c r="AN36" s="22">
        <v>14647508.5</v>
      </c>
      <c r="AO36" s="26">
        <v>13586617.439999999</v>
      </c>
      <c r="AP36" s="22">
        <v>12744543.199999999</v>
      </c>
      <c r="AQ36" s="22">
        <v>12086843.199999999</v>
      </c>
      <c r="AR36" s="22">
        <v>12544343.199999999</v>
      </c>
      <c r="AS36" s="26">
        <v>13001843.199999999</v>
      </c>
      <c r="AT36" s="22">
        <v>13459343.199999999</v>
      </c>
      <c r="AU36" s="22">
        <v>13916843.199999999</v>
      </c>
      <c r="AV36" s="22">
        <v>14374343.199999999</v>
      </c>
      <c r="AW36" s="26">
        <v>14002157.92</v>
      </c>
      <c r="AX36" s="22">
        <v>13632660.91</v>
      </c>
      <c r="AY36" s="22">
        <v>13026310.01</v>
      </c>
      <c r="AZ36" s="22">
        <v>13244627.210000001</v>
      </c>
      <c r="BA36" s="26">
        <v>13669577.210000001</v>
      </c>
      <c r="BB36" s="22">
        <v>14094527.210000001</v>
      </c>
      <c r="BC36" s="22">
        <v>14519477.210000001</v>
      </c>
      <c r="BD36" s="22">
        <v>14944427.210000001</v>
      </c>
      <c r="BE36" s="26">
        <v>12649377.210000001</v>
      </c>
    </row>
    <row r="37" spans="1:57" ht="11.25" customHeight="1">
      <c r="A37" s="19"/>
      <c r="B37" s="101" t="s">
        <v>48</v>
      </c>
      <c r="C37" s="104" t="s">
        <v>215</v>
      </c>
      <c r="D37" s="146">
        <v>1603449.89</v>
      </c>
      <c r="E37" s="166">
        <v>1749532.3600000003</v>
      </c>
      <c r="F37" s="146">
        <v>2424621.2000000002</v>
      </c>
      <c r="G37" s="22">
        <v>3069594.86</v>
      </c>
      <c r="H37" s="22">
        <v>3957749.26</v>
      </c>
      <c r="I37" s="26">
        <v>6067306.1699999999</v>
      </c>
      <c r="J37" s="22">
        <v>5790669.5899999999</v>
      </c>
      <c r="K37" s="22">
        <v>7087922.3200000003</v>
      </c>
      <c r="L37" s="22">
        <v>8117271.0199999996</v>
      </c>
      <c r="M37" s="26">
        <v>8404287.5200000014</v>
      </c>
      <c r="N37" s="22">
        <v>8403306.5</v>
      </c>
      <c r="O37" s="22">
        <v>8483222.6999999993</v>
      </c>
      <c r="P37" s="22">
        <v>7525487.6699999999</v>
      </c>
      <c r="Q37" s="22">
        <v>6851595.0200000005</v>
      </c>
      <c r="R37" s="115">
        <v>4458696.0600000005</v>
      </c>
      <c r="S37" s="22">
        <v>5385586.1600000001</v>
      </c>
      <c r="T37" s="22">
        <v>4907720.53</v>
      </c>
      <c r="U37" s="26">
        <v>4587898.57</v>
      </c>
      <c r="V37" s="22">
        <v>3150428.59</v>
      </c>
      <c r="W37" s="22">
        <v>5974366.04</v>
      </c>
      <c r="X37" s="22">
        <v>4707491.63</v>
      </c>
      <c r="Y37" s="26">
        <v>3824697.33</v>
      </c>
      <c r="Z37" s="22">
        <v>2557823.15</v>
      </c>
      <c r="AA37" s="22">
        <v>5179373.4600000009</v>
      </c>
      <c r="AB37" s="22">
        <v>4604682.13</v>
      </c>
      <c r="AC37" s="26">
        <v>3635571.74</v>
      </c>
      <c r="AD37" s="22">
        <v>2317431.44</v>
      </c>
      <c r="AE37" s="22">
        <v>4955400.46</v>
      </c>
      <c r="AF37" s="22">
        <v>4354213.08</v>
      </c>
      <c r="AG37" s="26">
        <v>3347145</v>
      </c>
      <c r="AH37" s="22">
        <v>2776216.04</v>
      </c>
      <c r="AI37" s="22">
        <v>4675876.5</v>
      </c>
      <c r="AJ37" s="22">
        <v>3869122.35</v>
      </c>
      <c r="AK37" s="26">
        <v>3023089.87</v>
      </c>
      <c r="AL37" s="22">
        <v>2515158.81</v>
      </c>
      <c r="AM37" s="22">
        <v>3060688.09</v>
      </c>
      <c r="AN37" s="22">
        <v>2526062.66</v>
      </c>
      <c r="AO37" s="26">
        <v>2526062.66</v>
      </c>
      <c r="AP37" s="22">
        <v>1945739</v>
      </c>
      <c r="AQ37" s="22">
        <v>3192155.93</v>
      </c>
      <c r="AR37" s="22">
        <v>2973413.42</v>
      </c>
      <c r="AS37" s="26">
        <v>1995232.8</v>
      </c>
      <c r="AT37" s="22">
        <v>1532594.27</v>
      </c>
      <c r="AU37" s="22">
        <v>1486525.04</v>
      </c>
      <c r="AV37" s="22">
        <v>1907502.52</v>
      </c>
      <c r="AW37" s="26">
        <v>1333592.6599999999</v>
      </c>
      <c r="AX37" s="22">
        <v>1124665.3600000001</v>
      </c>
      <c r="AY37" s="22">
        <v>1208028.3899999999</v>
      </c>
      <c r="AZ37" s="22">
        <v>1022123.2</v>
      </c>
      <c r="BA37" s="26">
        <v>915049.35</v>
      </c>
      <c r="BB37" s="22">
        <v>915049.35</v>
      </c>
      <c r="BC37" s="22">
        <v>1963582.68</v>
      </c>
      <c r="BD37" s="22">
        <v>1963582.68</v>
      </c>
      <c r="BE37" s="26">
        <v>1963582.68</v>
      </c>
    </row>
    <row r="38" spans="1:57" ht="11.25" customHeight="1">
      <c r="A38" s="19"/>
      <c r="B38" s="101" t="s">
        <v>49</v>
      </c>
      <c r="C38" s="104" t="s">
        <v>216</v>
      </c>
      <c r="D38" s="146">
        <v>585595.13665199978</v>
      </c>
      <c r="E38" s="166">
        <v>582095.14</v>
      </c>
      <c r="F38" s="146">
        <v>662465.28000000003</v>
      </c>
      <c r="G38" s="22">
        <v>662660.68000000005</v>
      </c>
      <c r="H38" s="22">
        <v>662460.68000000005</v>
      </c>
      <c r="I38" s="26">
        <v>652555.46000000008</v>
      </c>
      <c r="J38" s="22">
        <v>647246.20000000007</v>
      </c>
      <c r="K38" s="22">
        <v>644069.21000000008</v>
      </c>
      <c r="L38" s="22">
        <v>629519.21</v>
      </c>
      <c r="M38" s="26">
        <v>610279.18999999994</v>
      </c>
      <c r="N38" s="22">
        <v>606033.16</v>
      </c>
      <c r="O38" s="22">
        <v>755544.22</v>
      </c>
      <c r="P38" s="22">
        <v>719992.32000000007</v>
      </c>
      <c r="Q38" s="22">
        <v>714426.21000000008</v>
      </c>
      <c r="R38" s="115">
        <v>686542.71000000008</v>
      </c>
      <c r="S38" s="22">
        <v>687304.68</v>
      </c>
      <c r="T38" s="22">
        <v>617172.21</v>
      </c>
      <c r="U38" s="26">
        <v>596910.21</v>
      </c>
      <c r="V38" s="22">
        <v>546837.19999999995</v>
      </c>
      <c r="W38" s="22">
        <v>433801.28</v>
      </c>
      <c r="X38" s="22">
        <v>444684.9</v>
      </c>
      <c r="Y38" s="26">
        <v>422872.8</v>
      </c>
      <c r="Z38" s="22">
        <v>398891.64</v>
      </c>
      <c r="AA38" s="22">
        <v>395855.74</v>
      </c>
      <c r="AB38" s="22">
        <v>397253.12</v>
      </c>
      <c r="AC38" s="26">
        <v>346067.31999999995</v>
      </c>
      <c r="AD38" s="22">
        <v>387639.52</v>
      </c>
      <c r="AE38" s="22">
        <v>2312457.3199999998</v>
      </c>
      <c r="AF38" s="22">
        <v>304314.71999999997</v>
      </c>
      <c r="AG38" s="26">
        <v>309407.62</v>
      </c>
      <c r="AH38" s="22">
        <v>314901.98</v>
      </c>
      <c r="AI38" s="22">
        <v>315957.56</v>
      </c>
      <c r="AJ38" s="22">
        <v>282289.18</v>
      </c>
      <c r="AK38" s="26">
        <v>309122.77</v>
      </c>
      <c r="AL38" s="22">
        <v>318127.13</v>
      </c>
      <c r="AM38" s="22">
        <v>327131.49</v>
      </c>
      <c r="AN38" s="22">
        <v>353853.58999999997</v>
      </c>
      <c r="AO38" s="26">
        <v>345185.27</v>
      </c>
      <c r="AP38" s="22">
        <v>312098.89</v>
      </c>
      <c r="AQ38" s="22">
        <v>316325.12</v>
      </c>
      <c r="AR38" s="22">
        <v>314898.13</v>
      </c>
      <c r="AS38" s="26">
        <v>311611.49</v>
      </c>
      <c r="AT38" s="22">
        <v>306013.13</v>
      </c>
      <c r="AU38" s="22">
        <v>312393.03000000003</v>
      </c>
      <c r="AV38" s="22">
        <v>316023.57</v>
      </c>
      <c r="AW38" s="26">
        <v>304656.33999999997</v>
      </c>
      <c r="AX38" s="22">
        <v>292065.37</v>
      </c>
      <c r="AY38" s="22">
        <v>285384.36</v>
      </c>
      <c r="AZ38" s="22">
        <v>298138.75</v>
      </c>
      <c r="BA38" s="26">
        <v>310893.15999999997</v>
      </c>
      <c r="BB38" s="22">
        <v>323662.57</v>
      </c>
      <c r="BC38" s="22">
        <v>367852.69</v>
      </c>
      <c r="BD38" s="22">
        <v>389079.86</v>
      </c>
      <c r="BE38" s="26">
        <v>419432.7</v>
      </c>
    </row>
    <row r="39" spans="1:57" ht="11.25" customHeight="1">
      <c r="A39" s="19"/>
      <c r="B39" s="101" t="s">
        <v>50</v>
      </c>
      <c r="C39" s="104" t="s">
        <v>217</v>
      </c>
      <c r="D39" s="146">
        <v>3181297</v>
      </c>
      <c r="E39" s="166">
        <v>3088890</v>
      </c>
      <c r="F39" s="146">
        <v>2685621</v>
      </c>
      <c r="G39" s="22">
        <v>3563907</v>
      </c>
      <c r="H39" s="22">
        <v>2561973</v>
      </c>
      <c r="I39" s="26">
        <v>2706977</v>
      </c>
      <c r="J39" s="22">
        <v>2229104</v>
      </c>
      <c r="K39" s="22">
        <v>2843317</v>
      </c>
      <c r="L39" s="22">
        <v>1934104</v>
      </c>
      <c r="M39" s="26">
        <v>1674195</v>
      </c>
      <c r="N39" s="22">
        <v>1658777</v>
      </c>
      <c r="O39" s="22">
        <v>1974452</v>
      </c>
      <c r="P39" s="22">
        <v>1584586</v>
      </c>
      <c r="Q39" s="22">
        <v>1394658</v>
      </c>
      <c r="R39" s="115">
        <v>1381060</v>
      </c>
      <c r="S39" s="22">
        <v>2225466</v>
      </c>
      <c r="T39" s="22">
        <v>1430019</v>
      </c>
      <c r="U39" s="26">
        <v>1535705</v>
      </c>
      <c r="V39" s="22">
        <v>1328234</v>
      </c>
      <c r="W39" s="22">
        <v>1772016</v>
      </c>
      <c r="X39" s="22">
        <v>1447960</v>
      </c>
      <c r="Y39" s="26">
        <v>1464800</v>
      </c>
      <c r="Z39" s="22">
        <v>1181198</v>
      </c>
      <c r="AA39" s="22">
        <v>1785359</v>
      </c>
      <c r="AB39" s="22">
        <v>1371778</v>
      </c>
      <c r="AC39" s="26">
        <v>1473483</v>
      </c>
      <c r="AD39" s="22">
        <v>1214679</v>
      </c>
      <c r="AE39" s="22">
        <v>1637103.25</v>
      </c>
      <c r="AF39" s="22">
        <v>1541852</v>
      </c>
      <c r="AG39" s="26">
        <v>1561822</v>
      </c>
      <c r="AH39" s="22">
        <v>1003674</v>
      </c>
      <c r="AI39" s="22">
        <v>1305621</v>
      </c>
      <c r="AJ39" s="22">
        <v>1244666</v>
      </c>
      <c r="AK39" s="26">
        <v>1290109</v>
      </c>
      <c r="AL39" s="22">
        <v>1198258</v>
      </c>
      <c r="AM39" s="22">
        <v>1208217</v>
      </c>
      <c r="AN39" s="22">
        <v>861500</v>
      </c>
      <c r="AO39" s="26">
        <v>561834</v>
      </c>
      <c r="AP39" s="22">
        <v>426397</v>
      </c>
      <c r="AQ39" s="22">
        <v>1013048</v>
      </c>
      <c r="AR39" s="22">
        <v>352165</v>
      </c>
      <c r="AS39" s="26">
        <v>680382</v>
      </c>
      <c r="AT39" s="22">
        <v>475702</v>
      </c>
      <c r="AU39" s="22">
        <v>582572</v>
      </c>
      <c r="AV39" s="22">
        <v>337517</v>
      </c>
      <c r="AW39" s="26">
        <v>369164</v>
      </c>
      <c r="AX39" s="22">
        <v>369254</v>
      </c>
      <c r="AY39" s="22">
        <v>266827</v>
      </c>
      <c r="AZ39" s="22">
        <v>520257</v>
      </c>
      <c r="BA39" s="26">
        <v>267950</v>
      </c>
      <c r="BB39" s="22">
        <v>251829</v>
      </c>
      <c r="BC39" s="22">
        <v>376197</v>
      </c>
      <c r="BD39" s="22">
        <v>251482</v>
      </c>
      <c r="BE39" s="26">
        <v>246982</v>
      </c>
    </row>
    <row r="40" spans="1:57" ht="11.25" customHeight="1">
      <c r="A40" s="19"/>
      <c r="B40" s="101" t="s">
        <v>51</v>
      </c>
      <c r="C40" s="104" t="s">
        <v>218</v>
      </c>
      <c r="D40" s="146">
        <v>483026.49</v>
      </c>
      <c r="E40" s="166">
        <v>483026.49</v>
      </c>
      <c r="F40" s="146">
        <v>483026.49</v>
      </c>
      <c r="G40" s="22">
        <v>549195.73</v>
      </c>
      <c r="H40" s="22">
        <v>549195.73</v>
      </c>
      <c r="I40" s="26">
        <v>549195.73</v>
      </c>
      <c r="J40" s="22">
        <v>549195.73</v>
      </c>
      <c r="K40" s="22">
        <v>519465.15</v>
      </c>
      <c r="L40" s="22">
        <v>519465.15</v>
      </c>
      <c r="M40" s="26">
        <v>529522.15</v>
      </c>
      <c r="N40" s="22">
        <v>529522.15</v>
      </c>
      <c r="O40" s="22">
        <v>1027307.47</v>
      </c>
      <c r="P40" s="22">
        <v>1027307.47</v>
      </c>
      <c r="Q40" s="22">
        <v>1027307.47</v>
      </c>
      <c r="R40" s="115">
        <v>1027307.47</v>
      </c>
      <c r="S40" s="22">
        <v>279769.58</v>
      </c>
      <c r="T40" s="22">
        <v>279769.58</v>
      </c>
      <c r="U40" s="26">
        <v>279769.58</v>
      </c>
      <c r="V40" s="22">
        <v>279769.58</v>
      </c>
      <c r="W40" s="22">
        <v>279769.58</v>
      </c>
      <c r="X40" s="22">
        <v>279769.58</v>
      </c>
      <c r="Y40" s="26">
        <v>279769.58</v>
      </c>
      <c r="Z40" s="22">
        <v>279769.58</v>
      </c>
      <c r="AA40" s="22">
        <v>281856.91000000003</v>
      </c>
      <c r="AB40" s="22">
        <v>281856.91000000003</v>
      </c>
      <c r="AC40" s="26">
        <v>281856.91000000003</v>
      </c>
      <c r="AD40" s="22">
        <v>281856.91000000003</v>
      </c>
      <c r="AE40" s="22">
        <v>281856.91000000003</v>
      </c>
      <c r="AF40" s="22">
        <v>258652.35</v>
      </c>
      <c r="AG40" s="26">
        <v>258652.35</v>
      </c>
      <c r="AH40" s="22">
        <v>258652.35</v>
      </c>
      <c r="AI40" s="22">
        <v>258652.35</v>
      </c>
      <c r="AJ40" s="22">
        <v>258652.35</v>
      </c>
      <c r="AK40" s="26">
        <v>258652.35</v>
      </c>
      <c r="AL40" s="22">
        <v>258652.35</v>
      </c>
      <c r="AM40" s="22">
        <v>225377.47</v>
      </c>
      <c r="AN40" s="22">
        <v>225377.47</v>
      </c>
      <c r="AO40" s="26">
        <v>225377.47</v>
      </c>
      <c r="AP40" s="22">
        <v>225377.47</v>
      </c>
      <c r="AQ40" s="22">
        <v>225377.47</v>
      </c>
      <c r="AR40" s="22">
        <v>225377.47</v>
      </c>
      <c r="AS40" s="26">
        <v>225377.47</v>
      </c>
      <c r="AT40" s="22">
        <v>225377.47</v>
      </c>
      <c r="AU40" s="22">
        <v>172727.47</v>
      </c>
      <c r="AV40" s="22">
        <v>172727.47</v>
      </c>
      <c r="AW40" s="26">
        <v>172727.47</v>
      </c>
      <c r="AX40" s="22">
        <v>172727.47</v>
      </c>
      <c r="AY40" s="22">
        <v>155764.09</v>
      </c>
      <c r="AZ40" s="22">
        <v>226454.57</v>
      </c>
      <c r="BA40" s="26">
        <v>226454.57</v>
      </c>
      <c r="BB40" s="22">
        <v>226454.57</v>
      </c>
      <c r="BC40" s="22">
        <v>112462.68</v>
      </c>
      <c r="BD40" s="22">
        <v>112462.68</v>
      </c>
      <c r="BE40" s="26">
        <v>112462.68</v>
      </c>
    </row>
    <row r="41" spans="1:57" ht="11.25" customHeight="1">
      <c r="A41" s="19"/>
      <c r="B41" s="101" t="s">
        <v>52</v>
      </c>
      <c r="C41" s="104" t="s">
        <v>219</v>
      </c>
      <c r="D41" s="146">
        <v>0</v>
      </c>
      <c r="E41" s="166">
        <v>0</v>
      </c>
      <c r="F41" s="146" t="s">
        <v>376</v>
      </c>
      <c r="G41" s="22">
        <v>0</v>
      </c>
      <c r="H41" s="22">
        <v>0</v>
      </c>
      <c r="I41" s="26">
        <v>0</v>
      </c>
      <c r="J41" s="22">
        <v>0</v>
      </c>
      <c r="K41" s="22">
        <v>0</v>
      </c>
      <c r="L41" s="22">
        <v>0</v>
      </c>
      <c r="M41" s="26">
        <v>0</v>
      </c>
      <c r="N41" s="22">
        <v>0</v>
      </c>
      <c r="O41" s="22">
        <v>0</v>
      </c>
      <c r="P41" s="22">
        <v>0</v>
      </c>
      <c r="Q41" s="22">
        <v>0</v>
      </c>
      <c r="R41" s="115">
        <v>0</v>
      </c>
      <c r="S41" s="22">
        <v>0</v>
      </c>
      <c r="T41" s="22">
        <v>0</v>
      </c>
      <c r="U41" s="26">
        <v>0</v>
      </c>
      <c r="V41" s="22">
        <v>0</v>
      </c>
      <c r="W41" s="22">
        <v>0</v>
      </c>
      <c r="X41" s="22">
        <v>0</v>
      </c>
      <c r="Y41" s="26">
        <v>0</v>
      </c>
      <c r="Z41" s="22">
        <v>0</v>
      </c>
      <c r="AA41" s="22">
        <v>0</v>
      </c>
      <c r="AB41" s="22">
        <v>0</v>
      </c>
      <c r="AC41" s="26">
        <v>0</v>
      </c>
      <c r="AD41" s="22">
        <v>0</v>
      </c>
      <c r="AE41" s="22">
        <v>0</v>
      </c>
      <c r="AF41" s="22">
        <v>0</v>
      </c>
      <c r="AG41" s="26">
        <v>0</v>
      </c>
      <c r="AH41" s="22">
        <v>0</v>
      </c>
      <c r="AI41" s="22">
        <v>0</v>
      </c>
      <c r="AJ41" s="22">
        <v>0</v>
      </c>
      <c r="AK41" s="26">
        <v>0</v>
      </c>
      <c r="AL41" s="22">
        <v>0</v>
      </c>
      <c r="AM41" s="22">
        <v>0</v>
      </c>
      <c r="AN41" s="22">
        <v>0</v>
      </c>
      <c r="AO41" s="26">
        <v>0</v>
      </c>
      <c r="AP41" s="22">
        <v>0</v>
      </c>
      <c r="AQ41" s="22">
        <v>0</v>
      </c>
      <c r="AR41" s="22">
        <v>0</v>
      </c>
      <c r="AS41" s="26">
        <v>0</v>
      </c>
      <c r="AT41" s="22">
        <v>0</v>
      </c>
      <c r="AU41" s="22">
        <v>0</v>
      </c>
      <c r="AV41" s="22">
        <v>0</v>
      </c>
      <c r="AW41" s="26">
        <v>0</v>
      </c>
      <c r="AX41" s="22">
        <v>0</v>
      </c>
      <c r="AY41" s="22">
        <v>0</v>
      </c>
      <c r="AZ41" s="22">
        <v>0</v>
      </c>
      <c r="BA41" s="26">
        <v>0</v>
      </c>
      <c r="BB41" s="22">
        <v>0</v>
      </c>
      <c r="BC41" s="22">
        <v>0</v>
      </c>
      <c r="BD41" s="22">
        <v>0</v>
      </c>
      <c r="BE41" s="26">
        <v>0</v>
      </c>
    </row>
    <row r="42" spans="1:57" s="6" customFormat="1" ht="11.25" customHeight="1">
      <c r="A42" s="20"/>
      <c r="B42" s="100" t="s">
        <v>53</v>
      </c>
      <c r="C42" s="103" t="s">
        <v>220</v>
      </c>
      <c r="D42" s="145">
        <v>341052435.23097199</v>
      </c>
      <c r="E42" s="165">
        <v>326373620.34283996</v>
      </c>
      <c r="F42" s="145">
        <v>320318693.45999998</v>
      </c>
      <c r="G42" s="21">
        <v>316333549.71155</v>
      </c>
      <c r="H42" s="21">
        <v>360664199.68038899</v>
      </c>
      <c r="I42" s="25">
        <v>361170936.78964996</v>
      </c>
      <c r="J42" s="21">
        <v>320209412.45411098</v>
      </c>
      <c r="K42" s="21">
        <v>310581279.63999999</v>
      </c>
      <c r="L42" s="21">
        <v>337215899.90999997</v>
      </c>
      <c r="M42" s="25">
        <v>329289412.13</v>
      </c>
      <c r="N42" s="21">
        <v>315580957.22999996</v>
      </c>
      <c r="O42" s="21">
        <v>314249494.75999999</v>
      </c>
      <c r="P42" s="21">
        <v>304778707.84999996</v>
      </c>
      <c r="Q42" s="21">
        <v>304219268.69999999</v>
      </c>
      <c r="R42" s="114">
        <v>292940842.29000002</v>
      </c>
      <c r="S42" s="21">
        <v>262781135.23999998</v>
      </c>
      <c r="T42" s="21">
        <v>281873579.13999999</v>
      </c>
      <c r="U42" s="25">
        <v>271842675.19999999</v>
      </c>
      <c r="V42" s="21">
        <v>213011378.76999998</v>
      </c>
      <c r="W42" s="21">
        <v>178281494.83000004</v>
      </c>
      <c r="X42" s="21">
        <v>193526426.43000001</v>
      </c>
      <c r="Y42" s="25">
        <v>171036397.90999997</v>
      </c>
      <c r="Z42" s="21">
        <v>171990418.00999996</v>
      </c>
      <c r="AA42" s="21">
        <v>173948624.82999995</v>
      </c>
      <c r="AB42" s="21">
        <v>187062356.55000001</v>
      </c>
      <c r="AC42" s="25">
        <v>176357957.13999999</v>
      </c>
      <c r="AD42" s="21">
        <v>170418311.43000001</v>
      </c>
      <c r="AE42" s="21">
        <v>176029486.72999996</v>
      </c>
      <c r="AF42" s="21">
        <v>162491051.67000002</v>
      </c>
      <c r="AG42" s="25">
        <v>164167053.66999996</v>
      </c>
      <c r="AH42" s="21">
        <v>146551560.33000001</v>
      </c>
      <c r="AI42" s="21">
        <v>167211494.68000001</v>
      </c>
      <c r="AJ42" s="21">
        <v>145824663.89999998</v>
      </c>
      <c r="AK42" s="25">
        <v>129364979.25999999</v>
      </c>
      <c r="AL42" s="21">
        <v>119184951.31999999</v>
      </c>
      <c r="AM42" s="21">
        <v>109984032.73999999</v>
      </c>
      <c r="AN42" s="21">
        <v>106684945.04000001</v>
      </c>
      <c r="AO42" s="25">
        <v>100632036.78</v>
      </c>
      <c r="AP42" s="21">
        <v>95745923.729999989</v>
      </c>
      <c r="AQ42" s="21">
        <v>106600501.39</v>
      </c>
      <c r="AR42" s="21">
        <v>101620296.17</v>
      </c>
      <c r="AS42" s="25">
        <v>92777656.859999999</v>
      </c>
      <c r="AT42" s="21">
        <v>85622283.940000013</v>
      </c>
      <c r="AU42" s="21">
        <v>91404488.560000002</v>
      </c>
      <c r="AV42" s="21">
        <v>78320240.390000001</v>
      </c>
      <c r="AW42" s="25">
        <v>73994966.859999999</v>
      </c>
      <c r="AX42" s="21">
        <v>67911341.830000013</v>
      </c>
      <c r="AY42" s="21">
        <v>77133567.50999999</v>
      </c>
      <c r="AZ42" s="21">
        <v>69037911.550000012</v>
      </c>
      <c r="BA42" s="25">
        <v>64625810.089999996</v>
      </c>
      <c r="BB42" s="21">
        <v>60452910.439999998</v>
      </c>
      <c r="BC42" s="21">
        <v>66697868.960000001</v>
      </c>
      <c r="BD42" s="21">
        <v>66374502.75</v>
      </c>
      <c r="BE42" s="25">
        <v>68213503.38000001</v>
      </c>
    </row>
    <row r="43" spans="1:57" ht="11.25" customHeight="1">
      <c r="A43" s="19"/>
      <c r="B43" s="101" t="s">
        <v>47</v>
      </c>
      <c r="C43" s="104" t="s">
        <v>205</v>
      </c>
      <c r="D43" s="146">
        <v>56654224.979999997</v>
      </c>
      <c r="E43" s="166">
        <v>52177817.669999994</v>
      </c>
      <c r="F43" s="146">
        <v>51091281.829999998</v>
      </c>
      <c r="G43" s="22">
        <v>61307560.102789998</v>
      </c>
      <c r="H43" s="22">
        <v>65389688.920000002</v>
      </c>
      <c r="I43" s="26">
        <v>63667626.340000004</v>
      </c>
      <c r="J43" s="22">
        <v>55232847.949999996</v>
      </c>
      <c r="K43" s="22">
        <v>57996683.780000001</v>
      </c>
      <c r="L43" s="22">
        <v>64696139.039999999</v>
      </c>
      <c r="M43" s="26">
        <v>65871911.849999994</v>
      </c>
      <c r="N43" s="22">
        <v>66147891.650000006</v>
      </c>
      <c r="O43" s="22">
        <v>66633067.079999998</v>
      </c>
      <c r="P43" s="22">
        <v>53989658.020000003</v>
      </c>
      <c r="Q43" s="22">
        <v>46334610.25</v>
      </c>
      <c r="R43" s="115">
        <v>22262821.609999999</v>
      </c>
      <c r="S43" s="22">
        <v>44254735.93</v>
      </c>
      <c r="T43" s="22">
        <v>46312822.869999997</v>
      </c>
      <c r="U43" s="26">
        <v>30476105.890000001</v>
      </c>
      <c r="V43" s="22">
        <v>35644899.450000003</v>
      </c>
      <c r="W43" s="22">
        <v>36150765.869999997</v>
      </c>
      <c r="X43" s="22">
        <v>31867228.969999999</v>
      </c>
      <c r="Y43" s="26">
        <v>22985076.560000002</v>
      </c>
      <c r="Z43" s="22">
        <v>29200939.68</v>
      </c>
      <c r="AA43" s="22">
        <v>30127475.619999997</v>
      </c>
      <c r="AB43" s="22">
        <v>31351937.91</v>
      </c>
      <c r="AC43" s="26">
        <v>34145254.68</v>
      </c>
      <c r="AD43" s="22">
        <v>32506812.720000003</v>
      </c>
      <c r="AE43" s="22">
        <v>29202673.390000001</v>
      </c>
      <c r="AF43" s="22">
        <v>26705935.650000002</v>
      </c>
      <c r="AG43" s="26">
        <v>25955242.280000001</v>
      </c>
      <c r="AH43" s="22">
        <v>25711347.719999999</v>
      </c>
      <c r="AI43" s="22">
        <v>23035293.640000001</v>
      </c>
      <c r="AJ43" s="22">
        <v>23581645.310000002</v>
      </c>
      <c r="AK43" s="26">
        <v>22071385.07</v>
      </c>
      <c r="AL43" s="22">
        <v>22060066.080000002</v>
      </c>
      <c r="AM43" s="22">
        <v>17838015.620000001</v>
      </c>
      <c r="AN43" s="22">
        <v>18009778.850000001</v>
      </c>
      <c r="AO43" s="26">
        <v>18566761.120000001</v>
      </c>
      <c r="AP43" s="22">
        <v>17848877.670000002</v>
      </c>
      <c r="AQ43" s="22">
        <v>16818712.899999999</v>
      </c>
      <c r="AR43" s="22">
        <v>15620848.68</v>
      </c>
      <c r="AS43" s="26">
        <v>16436484.85</v>
      </c>
      <c r="AT43" s="22">
        <v>15007236.58</v>
      </c>
      <c r="AU43" s="22">
        <v>14970778.119999999</v>
      </c>
      <c r="AV43" s="22">
        <v>16333601.1</v>
      </c>
      <c r="AW43" s="26">
        <v>14884906</v>
      </c>
      <c r="AX43" s="22">
        <v>14634943.4</v>
      </c>
      <c r="AY43" s="22">
        <v>13238669.26</v>
      </c>
      <c r="AZ43" s="22">
        <v>14049639.619999999</v>
      </c>
      <c r="BA43" s="26">
        <v>13967618.23</v>
      </c>
      <c r="BB43" s="22">
        <v>14208375.380000001</v>
      </c>
      <c r="BC43" s="22">
        <v>14041742.470000001</v>
      </c>
      <c r="BD43" s="22">
        <v>14487157.99</v>
      </c>
      <c r="BE43" s="26">
        <v>12524524.26</v>
      </c>
    </row>
    <row r="44" spans="1:57" ht="11.25" customHeight="1">
      <c r="A44" s="19"/>
      <c r="B44" s="101" t="s">
        <v>48</v>
      </c>
      <c r="C44" s="104" t="s">
        <v>215</v>
      </c>
      <c r="D44" s="146">
        <v>2672902.33</v>
      </c>
      <c r="E44" s="166">
        <v>3830034.34</v>
      </c>
      <c r="F44" s="146">
        <v>4530548.8499999996</v>
      </c>
      <c r="G44" s="22">
        <v>5293650.3099999996</v>
      </c>
      <c r="H44" s="22">
        <v>5538319.5299999993</v>
      </c>
      <c r="I44" s="26">
        <v>4230039.76</v>
      </c>
      <c r="J44" s="22">
        <v>5795611.0999999996</v>
      </c>
      <c r="K44" s="22">
        <v>6200647.2599999998</v>
      </c>
      <c r="L44" s="22">
        <v>6519569.1600000001</v>
      </c>
      <c r="M44" s="26">
        <v>6399938.54</v>
      </c>
      <c r="N44" s="22">
        <v>6044892.9700000007</v>
      </c>
      <c r="O44" s="22">
        <v>5936531.9400000004</v>
      </c>
      <c r="P44" s="22">
        <v>5315237.3099999996</v>
      </c>
      <c r="Q44" s="22">
        <v>3668785.11</v>
      </c>
      <c r="R44" s="115">
        <v>4339476.3899999997</v>
      </c>
      <c r="S44" s="22">
        <v>3939711.78</v>
      </c>
      <c r="T44" s="22">
        <v>3795633.86</v>
      </c>
      <c r="U44" s="26">
        <v>2895429.76</v>
      </c>
      <c r="V44" s="22">
        <v>3453020.02</v>
      </c>
      <c r="W44" s="22">
        <v>1002566.9099999992</v>
      </c>
      <c r="X44" s="22">
        <v>1744413.57</v>
      </c>
      <c r="Y44" s="26">
        <v>2441058.5099999998</v>
      </c>
      <c r="Z44" s="22">
        <v>2981464.56</v>
      </c>
      <c r="AA44" s="22">
        <v>992582.12</v>
      </c>
      <c r="AB44" s="22">
        <v>1749168.02</v>
      </c>
      <c r="AC44" s="26">
        <v>2376774.48</v>
      </c>
      <c r="AD44" s="22">
        <v>2637442.1400000006</v>
      </c>
      <c r="AE44" s="22">
        <v>930931.21999999881</v>
      </c>
      <c r="AF44" s="22">
        <v>1474115.6100000003</v>
      </c>
      <c r="AG44" s="26">
        <v>2014735.9999999991</v>
      </c>
      <c r="AH44" s="22">
        <v>2650530.66</v>
      </c>
      <c r="AI44" s="22">
        <v>1187368.1400000015</v>
      </c>
      <c r="AJ44" s="22">
        <v>1297104.1800000006</v>
      </c>
      <c r="AK44" s="26">
        <v>1866672.6100000003</v>
      </c>
      <c r="AL44" s="22">
        <v>2350696.2599999998</v>
      </c>
      <c r="AM44" s="22">
        <v>558890.3200000003</v>
      </c>
      <c r="AN44" s="22">
        <v>1120545.1899999995</v>
      </c>
      <c r="AO44" s="26">
        <v>1756956.1799999997</v>
      </c>
      <c r="AP44" s="22">
        <v>2156131.6700000004</v>
      </c>
      <c r="AQ44" s="22">
        <v>502507.7899999998</v>
      </c>
      <c r="AR44" s="22">
        <v>960426.73</v>
      </c>
      <c r="AS44" s="26">
        <v>1147874.1499999999</v>
      </c>
      <c r="AT44" s="22">
        <v>1315972.9300000002</v>
      </c>
      <c r="AU44" s="22">
        <v>1611872.92</v>
      </c>
      <c r="AV44" s="22">
        <v>505045.25</v>
      </c>
      <c r="AW44" s="26">
        <v>649937.70000000007</v>
      </c>
      <c r="AX44" s="22">
        <v>868271.84</v>
      </c>
      <c r="AY44" s="22">
        <v>216340.18000000005</v>
      </c>
      <c r="AZ44" s="22">
        <v>467177.55000000005</v>
      </c>
      <c r="BA44" s="26">
        <v>752344.11</v>
      </c>
      <c r="BB44" s="22">
        <v>1036658.78</v>
      </c>
      <c r="BC44" s="22">
        <v>310803.35000000009</v>
      </c>
      <c r="BD44" s="22">
        <v>606025.01</v>
      </c>
      <c r="BE44" s="26">
        <v>895573.2</v>
      </c>
    </row>
    <row r="45" spans="1:57" ht="11.25" customHeight="1">
      <c r="A45" s="19"/>
      <c r="B45" s="101" t="s">
        <v>54</v>
      </c>
      <c r="C45" s="104" t="s">
        <v>221</v>
      </c>
      <c r="D45" s="146">
        <v>30943376.18</v>
      </c>
      <c r="E45" s="166">
        <v>26991592.190000001</v>
      </c>
      <c r="F45" s="146">
        <v>35627883.979999997</v>
      </c>
      <c r="G45" s="22">
        <v>49995946.030000001</v>
      </c>
      <c r="H45" s="22">
        <v>49996220.359999999</v>
      </c>
      <c r="I45" s="26">
        <v>36627896.18</v>
      </c>
      <c r="J45" s="22">
        <v>36949877.289999999</v>
      </c>
      <c r="K45" s="22">
        <v>27651448.350000001</v>
      </c>
      <c r="L45" s="22">
        <v>21777465.66</v>
      </c>
      <c r="M45" s="26">
        <v>19757503.510000002</v>
      </c>
      <c r="N45" s="22">
        <v>11436732.68</v>
      </c>
      <c r="O45" s="22">
        <v>15510702.640000001</v>
      </c>
      <c r="P45" s="22">
        <v>6773300.8700000001</v>
      </c>
      <c r="Q45" s="22">
        <v>3937071.69</v>
      </c>
      <c r="R45" s="115">
        <v>0</v>
      </c>
      <c r="S45" s="22">
        <v>3345376.41</v>
      </c>
      <c r="T45" s="22">
        <v>6361754.8899999997</v>
      </c>
      <c r="U45" s="26">
        <v>0</v>
      </c>
      <c r="V45" s="22">
        <v>4873324.26</v>
      </c>
      <c r="W45" s="22">
        <v>7694512.4500000002</v>
      </c>
      <c r="X45" s="22">
        <v>1597886.22</v>
      </c>
      <c r="Y45" s="26">
        <v>943330.66</v>
      </c>
      <c r="Z45" s="22">
        <v>2041093.73</v>
      </c>
      <c r="AA45" s="22">
        <v>0</v>
      </c>
      <c r="AB45" s="22">
        <v>735617.6</v>
      </c>
      <c r="AC45" s="26">
        <v>0</v>
      </c>
      <c r="AD45" s="22">
        <v>7675387.6799999997</v>
      </c>
      <c r="AE45" s="22">
        <v>7677410.9000000004</v>
      </c>
      <c r="AF45" s="22">
        <v>7676660.5599999996</v>
      </c>
      <c r="AG45" s="26">
        <v>7676739.9400000004</v>
      </c>
      <c r="AH45" s="22">
        <v>7761860.3399999999</v>
      </c>
      <c r="AI45" s="22">
        <v>7761808.79</v>
      </c>
      <c r="AJ45" s="22">
        <v>7922329.3799999999</v>
      </c>
      <c r="AK45" s="26">
        <v>7657456.4699999997</v>
      </c>
      <c r="AL45" s="22">
        <v>4950401.67</v>
      </c>
      <c r="AM45" s="22">
        <v>3119011.8399999999</v>
      </c>
      <c r="AN45" s="22">
        <v>4958834.33</v>
      </c>
      <c r="AO45" s="26">
        <v>4000972.17</v>
      </c>
      <c r="AP45" s="22">
        <v>2996139.28</v>
      </c>
      <c r="AQ45" s="22">
        <v>1049431.3600000001</v>
      </c>
      <c r="AR45" s="22">
        <v>0</v>
      </c>
      <c r="AS45" s="26">
        <v>0</v>
      </c>
      <c r="AT45" s="22">
        <v>2993029.23</v>
      </c>
      <c r="AU45" s="22">
        <v>2978980.3</v>
      </c>
      <c r="AV45" s="22">
        <v>2974048.31</v>
      </c>
      <c r="AW45" s="26">
        <v>942950.15</v>
      </c>
      <c r="AX45" s="22">
        <v>990229.41</v>
      </c>
      <c r="AY45" s="22">
        <v>991505.12</v>
      </c>
      <c r="AZ45" s="22">
        <v>992145.05</v>
      </c>
      <c r="BA45" s="26">
        <v>994096.41</v>
      </c>
      <c r="BB45" s="22">
        <v>996846.95</v>
      </c>
      <c r="BC45" s="22">
        <v>997801.51</v>
      </c>
      <c r="BD45" s="22">
        <v>999813.54</v>
      </c>
      <c r="BE45" s="26">
        <v>994416.56</v>
      </c>
    </row>
    <row r="46" spans="1:57" ht="11.25" customHeight="1">
      <c r="A46" s="19"/>
      <c r="B46" s="101" t="s">
        <v>55</v>
      </c>
      <c r="C46" s="104" t="s">
        <v>222</v>
      </c>
      <c r="D46" s="146">
        <v>249845145.652024</v>
      </c>
      <c r="E46" s="166">
        <v>242303210.14575002</v>
      </c>
      <c r="F46" s="146">
        <v>227376280.94</v>
      </c>
      <c r="G46" s="22">
        <v>199054071.62999997</v>
      </c>
      <c r="H46" s="22">
        <v>239103337.48339003</v>
      </c>
      <c r="I46" s="26">
        <v>256022647.11302003</v>
      </c>
      <c r="J46" s="22">
        <v>220585929.78166699</v>
      </c>
      <c r="K46" s="22">
        <v>218385578.54000002</v>
      </c>
      <c r="L46" s="22">
        <v>243866859.34000003</v>
      </c>
      <c r="M46" s="26">
        <v>234360565.06999996</v>
      </c>
      <c r="N46" s="22">
        <v>229006723.96000001</v>
      </c>
      <c r="O46" s="22">
        <v>223137412.39000002</v>
      </c>
      <c r="P46" s="22">
        <v>236098401.66</v>
      </c>
      <c r="Q46" s="22">
        <v>242352545.41</v>
      </c>
      <c r="R46" s="115">
        <v>259110909.11999995</v>
      </c>
      <c r="S46" s="22">
        <v>208445158.5</v>
      </c>
      <c r="T46" s="22">
        <v>222792401.19</v>
      </c>
      <c r="U46" s="26">
        <v>234833592.93000004</v>
      </c>
      <c r="V46" s="22">
        <v>167185548.73999998</v>
      </c>
      <c r="W46" s="22">
        <v>133073674.73000005</v>
      </c>
      <c r="X46" s="22">
        <v>157905648.54000002</v>
      </c>
      <c r="Y46" s="26">
        <v>143375548.08999997</v>
      </c>
      <c r="Z46" s="22">
        <v>136547246.90999997</v>
      </c>
      <c r="AA46" s="22">
        <v>141260753.82999995</v>
      </c>
      <c r="AB46" s="22">
        <v>152502081.49000001</v>
      </c>
      <c r="AC46" s="26">
        <v>138139504.44999999</v>
      </c>
      <c r="AD46" s="22">
        <v>126027787.36000001</v>
      </c>
      <c r="AE46" s="22">
        <v>137698859.57999998</v>
      </c>
      <c r="AF46" s="22">
        <v>126446154.54000002</v>
      </c>
      <c r="AG46" s="26">
        <v>128324923.48999996</v>
      </c>
      <c r="AH46" s="22">
        <v>110251653.65000002</v>
      </c>
      <c r="AI46" s="22">
        <v>135019256.15000001</v>
      </c>
      <c r="AJ46" s="22">
        <v>112760410.45999998</v>
      </c>
      <c r="AK46" s="26">
        <v>97509590.540000007</v>
      </c>
      <c r="AL46" s="22">
        <v>89561542.74000001</v>
      </c>
      <c r="AM46" s="22">
        <v>88352256.61999999</v>
      </c>
      <c r="AN46" s="22">
        <v>82531728.329999998</v>
      </c>
      <c r="AO46" s="26">
        <v>76216116.209999993</v>
      </c>
      <c r="AP46" s="22">
        <v>72689123.569999978</v>
      </c>
      <c r="AQ46" s="22">
        <v>87990541</v>
      </c>
      <c r="AR46" s="22">
        <v>84924123.75</v>
      </c>
      <c r="AS46" s="26">
        <v>75116544.519999996</v>
      </c>
      <c r="AT46" s="22">
        <v>66228471.860000014</v>
      </c>
      <c r="AU46" s="22">
        <v>71684857.229999989</v>
      </c>
      <c r="AV46" s="22">
        <v>58339514.389999993</v>
      </c>
      <c r="AW46" s="26">
        <v>57400267.139999993</v>
      </c>
      <c r="AX46" s="22">
        <v>51294718.840000011</v>
      </c>
      <c r="AY46" s="22">
        <v>62246759.259999998</v>
      </c>
      <c r="AZ46" s="22">
        <v>53315643.180000015</v>
      </c>
      <c r="BA46" s="26">
        <v>48813745.339999996</v>
      </c>
      <c r="BB46" s="22">
        <v>44164273.329999998</v>
      </c>
      <c r="BC46" s="22">
        <v>51225529.740000002</v>
      </c>
      <c r="BD46" s="22">
        <v>50159514.32</v>
      </c>
      <c r="BE46" s="26">
        <v>53652790.350000016</v>
      </c>
    </row>
    <row r="47" spans="1:57" ht="11.25" customHeight="1">
      <c r="A47" s="19"/>
      <c r="B47" s="101" t="s">
        <v>56</v>
      </c>
      <c r="C47" s="104" t="s">
        <v>206</v>
      </c>
      <c r="D47" s="146">
        <v>242790.23428399954</v>
      </c>
      <c r="E47" s="166">
        <v>1536.0855590002611</v>
      </c>
      <c r="F47" s="146">
        <v>761867.53</v>
      </c>
      <c r="G47" s="22">
        <v>8944.8699999996461</v>
      </c>
      <c r="H47" s="22">
        <v>5727.1767949999776</v>
      </c>
      <c r="I47" s="26">
        <v>124250.04158000159</v>
      </c>
      <c r="J47" s="22">
        <v>24272.025314996019</v>
      </c>
      <c r="K47" s="22">
        <v>137533.40000000192</v>
      </c>
      <c r="L47" s="22">
        <v>21615.919999998659</v>
      </c>
      <c r="M47" s="26">
        <v>122.99999999761349</v>
      </c>
      <c r="N47" s="22">
        <v>83265.889999998733</v>
      </c>
      <c r="O47" s="22">
        <v>147235.93999999951</v>
      </c>
      <c r="P47" s="22">
        <v>141136.7200000009</v>
      </c>
      <c r="Q47" s="22">
        <v>1089.3800000025622</v>
      </c>
      <c r="R47" s="115">
        <v>2806.0300000011921</v>
      </c>
      <c r="S47" s="22">
        <v>10483.099999999627</v>
      </c>
      <c r="T47" s="22">
        <v>1588.87</v>
      </c>
      <c r="U47" s="26">
        <v>2657.3300000010058</v>
      </c>
      <c r="V47" s="22">
        <v>89868.80999999959</v>
      </c>
      <c r="W47" s="22">
        <v>0</v>
      </c>
      <c r="X47" s="22">
        <v>288758.18000000063</v>
      </c>
      <c r="Y47" s="26">
        <v>0</v>
      </c>
      <c r="Z47" s="22">
        <v>5976.0000000018626</v>
      </c>
      <c r="AA47" s="22">
        <v>5439.8799999994226</v>
      </c>
      <c r="AB47" s="22">
        <v>4429.8299999991432</v>
      </c>
      <c r="AC47" s="26">
        <v>1939.5800000000745</v>
      </c>
      <c r="AD47" s="22">
        <v>20657.999999999069</v>
      </c>
      <c r="AE47" s="22">
        <v>9274.3599999988219</v>
      </c>
      <c r="AF47" s="22">
        <v>238961.59999999963</v>
      </c>
      <c r="AG47" s="26">
        <v>351.43999999799416</v>
      </c>
      <c r="AH47" s="22">
        <v>7581.6599999982864</v>
      </c>
      <c r="AI47" s="22">
        <v>443004.44000000134</v>
      </c>
      <c r="AJ47" s="22">
        <v>101316.62000000011</v>
      </c>
      <c r="AK47" s="26">
        <v>176426.69999999925</v>
      </c>
      <c r="AL47" s="22">
        <v>132001.55000000005</v>
      </c>
      <c r="AM47" s="22">
        <v>0</v>
      </c>
      <c r="AN47" s="22">
        <v>1398975.3</v>
      </c>
      <c r="AO47" s="26">
        <v>0</v>
      </c>
      <c r="AP47" s="22">
        <v>1295901.5900000001</v>
      </c>
      <c r="AQ47" s="22">
        <v>61650.68</v>
      </c>
      <c r="AR47" s="22">
        <v>861375.29</v>
      </c>
      <c r="AS47" s="26">
        <v>0</v>
      </c>
      <c r="AT47" s="22">
        <v>818611.42</v>
      </c>
      <c r="AU47" s="22">
        <v>0</v>
      </c>
      <c r="AV47" s="22">
        <v>0</v>
      </c>
      <c r="AW47" s="26">
        <v>0</v>
      </c>
      <c r="AX47" s="22">
        <v>0</v>
      </c>
      <c r="AY47" s="22">
        <v>0</v>
      </c>
      <c r="AZ47" s="22">
        <v>0</v>
      </c>
      <c r="BA47" s="26">
        <v>0</v>
      </c>
      <c r="BB47" s="22">
        <v>0</v>
      </c>
      <c r="BC47" s="22">
        <v>0</v>
      </c>
      <c r="BD47" s="22">
        <v>0</v>
      </c>
      <c r="BE47" s="26">
        <v>0</v>
      </c>
    </row>
    <row r="48" spans="1:57" ht="11.25" customHeight="1">
      <c r="A48" s="19"/>
      <c r="B48" s="101" t="s">
        <v>59</v>
      </c>
      <c r="C48" s="104" t="s">
        <v>223</v>
      </c>
      <c r="D48" s="146">
        <v>88504.016743999993</v>
      </c>
      <c r="E48" s="166">
        <v>216693.08373700004</v>
      </c>
      <c r="F48" s="146">
        <v>101606.85</v>
      </c>
      <c r="G48" s="22">
        <v>73305.02</v>
      </c>
      <c r="H48" s="22">
        <v>23271.65465</v>
      </c>
      <c r="I48" s="26">
        <v>43134.360979999998</v>
      </c>
      <c r="J48" s="22">
        <v>56341.172444000003</v>
      </c>
      <c r="K48" s="22">
        <v>0</v>
      </c>
      <c r="L48" s="22">
        <v>9945</v>
      </c>
      <c r="M48" s="26">
        <v>1034229</v>
      </c>
      <c r="N48" s="22">
        <v>1040574</v>
      </c>
      <c r="O48" s="22">
        <v>2708689</v>
      </c>
      <c r="P48" s="22">
        <v>2280162</v>
      </c>
      <c r="Q48" s="22">
        <v>5594263</v>
      </c>
      <c r="R48" s="115">
        <v>4792059</v>
      </c>
      <c r="S48" s="22">
        <v>2426167</v>
      </c>
      <c r="T48" s="22">
        <v>2272030.7599999998</v>
      </c>
      <c r="U48" s="26">
        <v>3327911</v>
      </c>
      <c r="V48" s="22">
        <v>1408917</v>
      </c>
      <c r="W48" s="22">
        <v>133117</v>
      </c>
      <c r="X48" s="22">
        <v>152123</v>
      </c>
      <c r="Y48" s="26">
        <v>1065097.96</v>
      </c>
      <c r="Z48" s="22">
        <v>993387</v>
      </c>
      <c r="AA48" s="22">
        <v>1162478</v>
      </c>
      <c r="AB48" s="22">
        <v>320685</v>
      </c>
      <c r="AC48" s="26">
        <v>1287607</v>
      </c>
      <c r="AD48" s="22">
        <v>1145765</v>
      </c>
      <c r="AE48" s="22"/>
      <c r="AF48" s="22"/>
      <c r="AG48" s="26"/>
      <c r="AH48" s="22"/>
      <c r="AI48" s="22"/>
      <c r="AJ48" s="22"/>
      <c r="AK48" s="26"/>
      <c r="AL48" s="22"/>
      <c r="AM48" s="22"/>
      <c r="AN48" s="22"/>
      <c r="AO48" s="26"/>
      <c r="AP48" s="22"/>
      <c r="AQ48" s="22"/>
      <c r="AR48" s="22"/>
      <c r="AS48" s="26"/>
      <c r="AT48" s="22"/>
      <c r="AU48" s="22"/>
      <c r="AV48" s="22"/>
      <c r="AW48" s="26"/>
      <c r="AX48" s="22"/>
      <c r="AY48" s="22"/>
      <c r="AZ48" s="22"/>
      <c r="BA48" s="26"/>
      <c r="BB48" s="22"/>
      <c r="BC48" s="22"/>
      <c r="BD48" s="22"/>
      <c r="BE48" s="26"/>
    </row>
    <row r="49" spans="1:57" ht="11.25" customHeight="1">
      <c r="A49" s="19"/>
      <c r="B49" s="101" t="s">
        <v>60</v>
      </c>
      <c r="C49" s="104" t="s">
        <v>224</v>
      </c>
      <c r="D49" s="146">
        <v>814782.07220399997</v>
      </c>
      <c r="E49" s="166">
        <v>822572.91335299995</v>
      </c>
      <c r="F49" s="146">
        <v>1562466.06</v>
      </c>
      <c r="G49" s="22">
        <v>586016.61</v>
      </c>
      <c r="H49" s="22">
        <v>599661.73234899994</v>
      </c>
      <c r="I49" s="26">
        <v>574593.03564999998</v>
      </c>
      <c r="J49" s="22">
        <v>1571205.1600000001</v>
      </c>
      <c r="K49" s="22">
        <v>315421.71000000002</v>
      </c>
      <c r="L49" s="22">
        <v>315421.71000000002</v>
      </c>
      <c r="M49" s="26">
        <v>1819613.26</v>
      </c>
      <c r="N49" s="22">
        <v>1819613.26</v>
      </c>
      <c r="O49" s="22">
        <v>299000</v>
      </c>
      <c r="P49" s="22">
        <v>299000</v>
      </c>
      <c r="Q49" s="22">
        <v>2299000</v>
      </c>
      <c r="R49" s="115">
        <v>2299000</v>
      </c>
      <c r="S49" s="22">
        <v>299000</v>
      </c>
      <c r="T49" s="22">
        <v>299000</v>
      </c>
      <c r="U49" s="26">
        <v>299000</v>
      </c>
      <c r="V49" s="22">
        <v>299000</v>
      </c>
      <c r="W49" s="22">
        <v>208836.13</v>
      </c>
      <c r="X49" s="22">
        <v>208836.13</v>
      </c>
      <c r="Y49" s="26">
        <v>208836.13</v>
      </c>
      <c r="Z49" s="22">
        <v>208836.13</v>
      </c>
      <c r="AA49" s="22">
        <v>387866.53</v>
      </c>
      <c r="AB49" s="22">
        <v>387866.53</v>
      </c>
      <c r="AC49" s="26">
        <v>387866.53</v>
      </c>
      <c r="AD49" s="22">
        <v>387866.53</v>
      </c>
      <c r="AE49" s="22">
        <v>478611.64</v>
      </c>
      <c r="AF49" s="22">
        <v>175867.96</v>
      </c>
      <c r="AG49" s="26">
        <v>175867.96</v>
      </c>
      <c r="AH49" s="22">
        <v>175867.96</v>
      </c>
      <c r="AI49" s="22">
        <v>175867.96</v>
      </c>
      <c r="AJ49" s="22">
        <v>253474.57</v>
      </c>
      <c r="AK49" s="26">
        <v>253474.57</v>
      </c>
      <c r="AL49" s="22">
        <v>253474.57</v>
      </c>
      <c r="AM49" s="22">
        <v>49058.34</v>
      </c>
      <c r="AN49" s="22">
        <v>49058.34</v>
      </c>
      <c r="AO49" s="26">
        <v>49058.34</v>
      </c>
      <c r="AP49" s="22">
        <v>49058.34</v>
      </c>
      <c r="AQ49" s="22">
        <v>99058.34</v>
      </c>
      <c r="AR49" s="22">
        <v>99058.34</v>
      </c>
      <c r="AS49" s="26">
        <v>49058.34</v>
      </c>
      <c r="AT49" s="22">
        <v>49058.34</v>
      </c>
      <c r="AU49" s="22">
        <v>39058.339999999997</v>
      </c>
      <c r="AV49" s="22">
        <v>39058.339999999997</v>
      </c>
      <c r="AW49" s="26">
        <v>39058.339999999997</v>
      </c>
      <c r="AX49" s="22">
        <v>39058.339999999997</v>
      </c>
      <c r="AY49" s="22">
        <v>101805.11</v>
      </c>
      <c r="AZ49" s="22">
        <v>0</v>
      </c>
      <c r="BA49" s="26">
        <v>0</v>
      </c>
      <c r="BB49" s="22">
        <v>0</v>
      </c>
      <c r="BC49" s="22">
        <v>0</v>
      </c>
      <c r="BD49" s="22">
        <v>0</v>
      </c>
      <c r="BE49" s="26">
        <v>0</v>
      </c>
    </row>
    <row r="50" spans="1:57" ht="11.25" customHeight="1">
      <c r="A50" s="19"/>
      <c r="B50" s="101" t="s">
        <v>61</v>
      </c>
      <c r="C50" s="104" t="s">
        <v>225</v>
      </c>
      <c r="D50" s="146">
        <v>33500</v>
      </c>
      <c r="E50" s="166">
        <v>31700</v>
      </c>
      <c r="F50" s="146">
        <v>28624.95</v>
      </c>
      <c r="G50" s="22">
        <v>23000</v>
      </c>
      <c r="H50" s="22">
        <v>13700</v>
      </c>
      <c r="I50" s="26">
        <v>5000</v>
      </c>
      <c r="J50" s="22">
        <v>17600</v>
      </c>
      <c r="K50" s="22">
        <v>31500</v>
      </c>
      <c r="L50" s="22">
        <v>30500</v>
      </c>
      <c r="M50" s="26">
        <v>45650.9</v>
      </c>
      <c r="N50" s="22">
        <v>84528.71</v>
      </c>
      <c r="O50" s="22">
        <v>24091.710000000003</v>
      </c>
      <c r="P50" s="22">
        <v>22947.99</v>
      </c>
      <c r="Q50" s="22">
        <v>32993.24</v>
      </c>
      <c r="R50" s="115">
        <v>136576.17000000001</v>
      </c>
      <c r="S50" s="22">
        <v>70985.62000000001</v>
      </c>
      <c r="T50" s="22">
        <v>39935.57</v>
      </c>
      <c r="U50" s="26">
        <v>10635.619999999999</v>
      </c>
      <c r="V50" s="22">
        <v>146669.29999999999</v>
      </c>
      <c r="W50" s="22">
        <v>18021.739999999998</v>
      </c>
      <c r="X50" s="22">
        <v>50290</v>
      </c>
      <c r="Y50" s="26">
        <v>17450</v>
      </c>
      <c r="Z50" s="22">
        <v>17450</v>
      </c>
      <c r="AA50" s="22">
        <v>17468.73</v>
      </c>
      <c r="AB50" s="22">
        <v>15000</v>
      </c>
      <c r="AC50" s="26">
        <v>20950</v>
      </c>
      <c r="AD50" s="22">
        <v>37250</v>
      </c>
      <c r="AE50" s="22">
        <v>41000</v>
      </c>
      <c r="AF50" s="22">
        <v>12317.35</v>
      </c>
      <c r="AG50" s="26">
        <v>19544</v>
      </c>
      <c r="AH50" s="22">
        <v>300</v>
      </c>
      <c r="AI50" s="22">
        <v>31900</v>
      </c>
      <c r="AJ50" s="22">
        <v>9700</v>
      </c>
      <c r="AK50" s="26">
        <v>6400</v>
      </c>
      <c r="AL50" s="22">
        <v>8770</v>
      </c>
      <c r="AM50" s="22">
        <v>66800</v>
      </c>
      <c r="AN50" s="22">
        <v>15000</v>
      </c>
      <c r="AO50" s="26">
        <v>42172.76</v>
      </c>
      <c r="AP50" s="22">
        <v>6593.2</v>
      </c>
      <c r="AQ50" s="22">
        <v>140250</v>
      </c>
      <c r="AR50" s="22">
        <v>15838.67</v>
      </c>
      <c r="AS50" s="26">
        <v>27695</v>
      </c>
      <c r="AT50" s="22">
        <v>28515</v>
      </c>
      <c r="AU50" s="22">
        <v>118941.65</v>
      </c>
      <c r="AV50" s="22">
        <v>128973</v>
      </c>
      <c r="AW50" s="26">
        <v>77847.53</v>
      </c>
      <c r="AX50" s="22">
        <v>84120</v>
      </c>
      <c r="AY50" s="22">
        <v>338488.58</v>
      </c>
      <c r="AZ50" s="22">
        <v>213306.15</v>
      </c>
      <c r="BA50" s="26">
        <v>98006</v>
      </c>
      <c r="BB50" s="22">
        <v>46756</v>
      </c>
      <c r="BC50" s="22">
        <v>121991.89</v>
      </c>
      <c r="BD50" s="22">
        <v>121991.89</v>
      </c>
      <c r="BE50" s="26">
        <v>146199.01</v>
      </c>
    </row>
    <row r="51" spans="1:57" s="6" customFormat="1" ht="11.25" customHeight="1">
      <c r="A51" s="20"/>
      <c r="B51" s="100" t="s">
        <v>57</v>
      </c>
      <c r="C51" s="103" t="s">
        <v>226</v>
      </c>
      <c r="D51" s="145">
        <v>341052435.23097199</v>
      </c>
      <c r="E51" s="165">
        <v>326373620.34283996</v>
      </c>
      <c r="F51" s="145">
        <v>320318693.45999998</v>
      </c>
      <c r="G51" s="21">
        <v>316333549.71155</v>
      </c>
      <c r="H51" s="21">
        <v>360664199.68038899</v>
      </c>
      <c r="I51" s="25">
        <v>361170936.78964996</v>
      </c>
      <c r="J51" s="21">
        <v>320209412.45411098</v>
      </c>
      <c r="K51" s="21">
        <v>310581279.63999999</v>
      </c>
      <c r="L51" s="21">
        <v>337215899.90999997</v>
      </c>
      <c r="M51" s="25">
        <v>329289412.13</v>
      </c>
      <c r="N51" s="21">
        <v>315580957.22999996</v>
      </c>
      <c r="O51" s="21">
        <v>314249494.75999999</v>
      </c>
      <c r="P51" s="21">
        <v>304778707.84999996</v>
      </c>
      <c r="Q51" s="21">
        <v>304219268.69999999</v>
      </c>
      <c r="R51" s="114">
        <v>292940842.29000002</v>
      </c>
      <c r="S51" s="21">
        <v>262781135.23999998</v>
      </c>
      <c r="T51" s="21">
        <v>281873579.13999999</v>
      </c>
      <c r="U51" s="25">
        <v>271842675.19999999</v>
      </c>
      <c r="V51" s="21">
        <v>213011378.76999998</v>
      </c>
      <c r="W51" s="21">
        <v>178281494.83000004</v>
      </c>
      <c r="X51" s="21">
        <v>193526426.43000001</v>
      </c>
      <c r="Y51" s="25">
        <v>171036397.90999997</v>
      </c>
      <c r="Z51" s="21">
        <v>171990418.00999996</v>
      </c>
      <c r="AA51" s="21">
        <v>173948624.82999995</v>
      </c>
      <c r="AB51" s="21">
        <v>187062356.55000001</v>
      </c>
      <c r="AC51" s="25">
        <v>176357957.13999999</v>
      </c>
      <c r="AD51" s="21">
        <v>170418311.43000001</v>
      </c>
      <c r="AE51" s="21">
        <v>176029486.72999996</v>
      </c>
      <c r="AF51" s="21">
        <v>162491051.67000002</v>
      </c>
      <c r="AG51" s="25">
        <v>164167053.66999996</v>
      </c>
      <c r="AH51" s="21">
        <v>146551560.33000001</v>
      </c>
      <c r="AI51" s="21">
        <v>167211494.68000001</v>
      </c>
      <c r="AJ51" s="21">
        <v>145824663.89999998</v>
      </c>
      <c r="AK51" s="25">
        <v>129364979.25999999</v>
      </c>
      <c r="AL51" s="21">
        <v>119184951.31999999</v>
      </c>
      <c r="AM51" s="21">
        <v>109984032.73999999</v>
      </c>
      <c r="AN51" s="21">
        <v>106684945.04000001</v>
      </c>
      <c r="AO51" s="25">
        <v>100632036.78</v>
      </c>
      <c r="AP51" s="21">
        <v>95745923.729999989</v>
      </c>
      <c r="AQ51" s="21">
        <v>106600501.39</v>
      </c>
      <c r="AR51" s="21">
        <v>101620296.17</v>
      </c>
      <c r="AS51" s="25">
        <v>92777656.859999999</v>
      </c>
      <c r="AT51" s="21">
        <v>85622283.940000013</v>
      </c>
      <c r="AU51" s="21">
        <v>91404488.560000002</v>
      </c>
      <c r="AV51" s="21">
        <v>78320240.390000001</v>
      </c>
      <c r="AW51" s="25">
        <v>73994966.859999999</v>
      </c>
      <c r="AX51" s="21">
        <v>67911341.830000013</v>
      </c>
      <c r="AY51" s="21">
        <v>77133567.50999999</v>
      </c>
      <c r="AZ51" s="21">
        <v>69037911.550000012</v>
      </c>
      <c r="BA51" s="25">
        <v>64625810.089999996</v>
      </c>
      <c r="BB51" s="21">
        <v>60452910.439999998</v>
      </c>
      <c r="BC51" s="21">
        <v>66697868.960000001</v>
      </c>
      <c r="BD51" s="21">
        <v>66374502.75</v>
      </c>
      <c r="BE51" s="25">
        <v>68213503.38000001</v>
      </c>
    </row>
    <row r="52" spans="1:57" s="6" customFormat="1" ht="11.25" customHeight="1">
      <c r="A52" s="20"/>
      <c r="B52" s="100" t="s">
        <v>58</v>
      </c>
      <c r="C52" s="103" t="s">
        <v>227</v>
      </c>
      <c r="D52" s="145">
        <v>0</v>
      </c>
      <c r="E52" s="165">
        <v>0</v>
      </c>
      <c r="F52" s="145" t="s">
        <v>376</v>
      </c>
      <c r="G52" s="21">
        <v>0</v>
      </c>
      <c r="H52" s="21">
        <v>0</v>
      </c>
      <c r="I52" s="25">
        <v>0</v>
      </c>
      <c r="J52" s="21">
        <v>0</v>
      </c>
      <c r="K52" s="21">
        <v>0</v>
      </c>
      <c r="L52" s="21">
        <v>0</v>
      </c>
      <c r="M52" s="25">
        <v>0</v>
      </c>
      <c r="N52" s="21">
        <v>0</v>
      </c>
      <c r="O52" s="21">
        <v>0</v>
      </c>
      <c r="P52" s="21">
        <v>0</v>
      </c>
      <c r="Q52" s="21">
        <v>0</v>
      </c>
      <c r="R52" s="114">
        <v>0</v>
      </c>
      <c r="S52" s="21">
        <v>0</v>
      </c>
      <c r="T52" s="21">
        <v>0</v>
      </c>
      <c r="U52" s="25">
        <v>0</v>
      </c>
      <c r="V52" s="21">
        <v>0</v>
      </c>
      <c r="W52" s="21">
        <v>0</v>
      </c>
      <c r="X52" s="21">
        <v>0</v>
      </c>
      <c r="Y52" s="25">
        <v>0</v>
      </c>
      <c r="Z52" s="21">
        <v>0</v>
      </c>
      <c r="AA52" s="21">
        <v>0</v>
      </c>
      <c r="AB52" s="21">
        <v>0</v>
      </c>
      <c r="AC52" s="25">
        <v>0</v>
      </c>
      <c r="AD52" s="21">
        <v>0</v>
      </c>
      <c r="AE52" s="21">
        <v>0</v>
      </c>
      <c r="AF52" s="21">
        <v>0</v>
      </c>
      <c r="AG52" s="25">
        <v>0</v>
      </c>
      <c r="AH52" s="21">
        <v>0</v>
      </c>
      <c r="AI52" s="21">
        <v>0</v>
      </c>
      <c r="AJ52" s="21">
        <v>0</v>
      </c>
      <c r="AK52" s="25">
        <v>0</v>
      </c>
      <c r="AL52" s="21">
        <v>0</v>
      </c>
      <c r="AM52" s="21">
        <v>0</v>
      </c>
      <c r="AN52" s="21">
        <v>0</v>
      </c>
      <c r="AO52" s="25">
        <v>0</v>
      </c>
      <c r="AP52" s="21">
        <v>0</v>
      </c>
      <c r="AQ52" s="21">
        <v>0</v>
      </c>
      <c r="AR52" s="21">
        <v>0</v>
      </c>
      <c r="AS52" s="25">
        <v>0</v>
      </c>
      <c r="AT52" s="21">
        <v>0</v>
      </c>
      <c r="AU52" s="21">
        <v>0</v>
      </c>
      <c r="AV52" s="21">
        <v>0</v>
      </c>
      <c r="AW52" s="25">
        <v>0</v>
      </c>
      <c r="AX52" s="21">
        <v>0</v>
      </c>
      <c r="AY52" s="21">
        <v>0</v>
      </c>
      <c r="AZ52" s="21">
        <v>0</v>
      </c>
      <c r="BA52" s="25">
        <v>0</v>
      </c>
      <c r="BB52" s="21">
        <v>0</v>
      </c>
      <c r="BC52" s="21">
        <v>0</v>
      </c>
      <c r="BD52" s="21">
        <v>0</v>
      </c>
      <c r="BE52" s="25">
        <v>0</v>
      </c>
    </row>
    <row r="53" spans="1:57" s="6" customFormat="1" ht="11.25" customHeight="1">
      <c r="A53" s="20"/>
      <c r="B53" s="102" t="s">
        <v>6</v>
      </c>
      <c r="C53" s="105" t="s">
        <v>204</v>
      </c>
      <c r="D53" s="148">
        <v>492898177.27637607</v>
      </c>
      <c r="E53" s="168">
        <v>476801648.04477298</v>
      </c>
      <c r="F53" s="148">
        <v>470468538.62</v>
      </c>
      <c r="G53" s="32">
        <v>477074104.79254001</v>
      </c>
      <c r="H53" s="32">
        <v>518700113.54595798</v>
      </c>
      <c r="I53" s="33">
        <v>541633145.25400007</v>
      </c>
      <c r="J53" s="32">
        <v>501483822.06067097</v>
      </c>
      <c r="K53" s="32">
        <v>499188057.07999998</v>
      </c>
      <c r="L53" s="32">
        <v>522416906.20999992</v>
      </c>
      <c r="M53" s="33">
        <v>515942786.11000007</v>
      </c>
      <c r="N53" s="32">
        <v>499283464.44000006</v>
      </c>
      <c r="O53" s="32">
        <v>500771353.4600001</v>
      </c>
      <c r="P53" s="32">
        <v>482646562.05000001</v>
      </c>
      <c r="Q53" s="32">
        <v>490886241.07999992</v>
      </c>
      <c r="R53" s="117">
        <v>468171992.15999997</v>
      </c>
      <c r="S53" s="32">
        <v>429022290.86000001</v>
      </c>
      <c r="T53" s="32">
        <v>434820953.38999999</v>
      </c>
      <c r="U53" s="33">
        <v>404250665.37000006</v>
      </c>
      <c r="V53" s="32">
        <v>336690231.80000001</v>
      </c>
      <c r="W53" s="32">
        <v>304695465.81</v>
      </c>
      <c r="X53" s="32">
        <v>315318744.99999994</v>
      </c>
      <c r="Y53" s="33">
        <v>289848347.54000008</v>
      </c>
      <c r="Z53" s="32">
        <v>283928680.32000011</v>
      </c>
      <c r="AA53" s="32">
        <v>287797946.5</v>
      </c>
      <c r="AB53" s="32">
        <v>294328039.10000002</v>
      </c>
      <c r="AC53" s="33">
        <v>282519562.5</v>
      </c>
      <c r="AD53" s="32">
        <v>275279932.69999999</v>
      </c>
      <c r="AE53" s="32">
        <v>284762656.13000005</v>
      </c>
      <c r="AF53" s="32">
        <v>253699461.01129994</v>
      </c>
      <c r="AG53" s="33">
        <v>255836425.14349997</v>
      </c>
      <c r="AH53" s="32">
        <v>237424740.79000002</v>
      </c>
      <c r="AI53" s="32">
        <v>259002279.95000002</v>
      </c>
      <c r="AJ53" s="32">
        <v>227371129.22999999</v>
      </c>
      <c r="AK53" s="33">
        <v>211652534.20000002</v>
      </c>
      <c r="AL53" s="32">
        <v>201229763.13</v>
      </c>
      <c r="AM53" s="32">
        <v>185031945.56</v>
      </c>
      <c r="AN53" s="32">
        <v>175087966.90000001</v>
      </c>
      <c r="AO53" s="33">
        <v>169196417.88999999</v>
      </c>
      <c r="AP53" s="32">
        <v>162313169.15000001</v>
      </c>
      <c r="AQ53" s="32">
        <v>172780025.13</v>
      </c>
      <c r="AR53" s="32">
        <v>161630698.34999999</v>
      </c>
      <c r="AS53" s="33">
        <v>153308299.13999999</v>
      </c>
      <c r="AT53" s="32">
        <v>140806726.56999999</v>
      </c>
      <c r="AU53" s="32">
        <v>145495686.75999999</v>
      </c>
      <c r="AV53" s="32">
        <v>124380180.38</v>
      </c>
      <c r="AW53" s="33">
        <v>119256751.37</v>
      </c>
      <c r="AX53" s="32">
        <v>112443178.13</v>
      </c>
      <c r="AY53" s="32">
        <v>120067719.78</v>
      </c>
      <c r="AZ53" s="32">
        <v>110076047.91</v>
      </c>
      <c r="BA53" s="33">
        <v>104893398.73</v>
      </c>
      <c r="BB53" s="32">
        <v>101082151.62</v>
      </c>
      <c r="BC53" s="32">
        <v>108861535.84999999</v>
      </c>
      <c r="BD53" s="32">
        <v>108361215.25</v>
      </c>
      <c r="BE53" s="33">
        <v>108289528.38</v>
      </c>
    </row>
    <row r="55" spans="1:57"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"/>
      <c r="AB56" s="23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 hidden="1">
      <c r="B57" s="11" t="s">
        <v>270</v>
      </c>
      <c r="C57" s="60" t="s">
        <v>271</v>
      </c>
      <c r="D57" s="12">
        <f>(D16+F16)/2</f>
        <v>131410165.443692</v>
      </c>
      <c r="E57" s="12">
        <f>(E16+F16)/2</f>
        <v>128315585.63947099</v>
      </c>
      <c r="F57" s="12">
        <f>(F16+J16)/2</f>
        <v>148990540.18200001</v>
      </c>
      <c r="G57" s="12">
        <f>(G16+J16)/2</f>
        <v>153309567.83397001</v>
      </c>
      <c r="H57" s="12">
        <f>(H16+J16)/2</f>
        <v>169104913.06322652</v>
      </c>
      <c r="I57" s="12">
        <f>(I16+J16)/2</f>
        <v>184576416.83105004</v>
      </c>
      <c r="J57" s="12">
        <f>(J16+N16)/2</f>
        <v>175195960.792</v>
      </c>
      <c r="K57" s="12">
        <f>(K16+N16)/2</f>
        <v>178101071.68000001</v>
      </c>
      <c r="L57" s="12">
        <f>(L16+N16)/2</f>
        <v>184742290.81</v>
      </c>
      <c r="M57" s="12">
        <f>(M16+N16)/2</f>
        <v>187016179.82499999</v>
      </c>
      <c r="N57" s="12">
        <f>(N16+R16)/2</f>
        <v>165566505.33999997</v>
      </c>
      <c r="O57" s="12">
        <f>(O16+R16)/2</f>
        <v>169625676.98000002</v>
      </c>
      <c r="P57" s="12">
        <f>(P16+R16)/2</f>
        <v>157538598.80000001</v>
      </c>
      <c r="Q57" s="12">
        <f>(Q16+R16)/2</f>
        <v>171352519.28</v>
      </c>
      <c r="R57" s="12">
        <f>(R16+V16)/2</f>
        <v>125172890.99499999</v>
      </c>
      <c r="S57" s="12">
        <f>(S16+V16)/2</f>
        <v>124891522.24499997</v>
      </c>
      <c r="T57" s="12">
        <f>(T16+V16)/2</f>
        <v>126721725.00999999</v>
      </c>
      <c r="U57" s="12">
        <f>(U16+V16)/2</f>
        <v>122615518.33499999</v>
      </c>
      <c r="V57" s="12">
        <f>(V16+Z16)/2</f>
        <v>86369528.340000004</v>
      </c>
      <c r="W57" s="12">
        <f>(W16+Z16)/2</f>
        <v>83996047.780000001</v>
      </c>
      <c r="X57" s="12">
        <f>(X16+Z16)/2</f>
        <v>91789835.935000002</v>
      </c>
      <c r="Y57" s="12">
        <f>(Y16+Z16)/2</f>
        <v>87244067.859999999</v>
      </c>
      <c r="Z57" s="12">
        <f>(Z16+AD16)/2</f>
        <v>70801665.344999999</v>
      </c>
      <c r="AA57" s="12">
        <f>(AA16+AD16)/2</f>
        <v>73128784.629999995</v>
      </c>
      <c r="AB57" s="12">
        <f>(AB16+AD16)/2</f>
        <v>76239535.245000005</v>
      </c>
      <c r="AC57" s="12">
        <f>(AC16+AD16)/2</f>
        <v>72679295.719999999</v>
      </c>
      <c r="AD57" s="12">
        <f>(AD16+AH16)/2</f>
        <v>69216150.320000008</v>
      </c>
      <c r="AE57" s="12">
        <f>(AE16+AH16)/2</f>
        <v>69328660.775000006</v>
      </c>
      <c r="AF57" s="12">
        <f>(AF16+AH16)/2</f>
        <v>68018003.650000006</v>
      </c>
      <c r="AG57" s="12">
        <f>(AG16+AH16)/2</f>
        <v>73626399.495000005</v>
      </c>
      <c r="AH57" s="12">
        <f>(AH16+AL16)/2</f>
        <v>65593796.795000002</v>
      </c>
      <c r="AI57" s="12">
        <f>(AI16+AL16)/2</f>
        <v>64479442.594999999</v>
      </c>
      <c r="AJ57" s="12">
        <f>(AJ16+AL16)/2</f>
        <v>62937990.719999999</v>
      </c>
      <c r="AK57" s="12">
        <f>(AK16+AL16)/2</f>
        <v>61871181.5</v>
      </c>
      <c r="AL57" s="12">
        <f>(AL16+AP16)/2</f>
        <v>54490466.68</v>
      </c>
      <c r="AM57" s="12">
        <f>(AM16+AP16)/2</f>
        <v>48229162.269999996</v>
      </c>
      <c r="AN57" s="12">
        <f>(AN16+AP16)/2</f>
        <v>49157981.369999997</v>
      </c>
      <c r="AO57" s="12">
        <f>(AO16+AP16)/2</f>
        <v>50925899.974999994</v>
      </c>
      <c r="AP57" s="12">
        <f>(AP16+AT16)/2</f>
        <v>43503210.125</v>
      </c>
      <c r="AQ57" s="12">
        <f>(AQ16+AT16)/2</f>
        <v>41561951.314999998</v>
      </c>
      <c r="AR57" s="12">
        <f>(AR16+AT16)/2</f>
        <v>42839155.490000002</v>
      </c>
      <c r="AS57" s="12">
        <f>(AS16+AT16)/2</f>
        <v>41934871.085000001</v>
      </c>
      <c r="AT57" s="12">
        <f>(AT16+AX16)/2</f>
        <v>33315176.995000001</v>
      </c>
      <c r="AU57" s="12">
        <f>(AU16+AX16)/2</f>
        <v>31676038.699999999</v>
      </c>
      <c r="AV57" s="12">
        <f>(AV16+AX16)/2</f>
        <v>30736920.975000001</v>
      </c>
      <c r="AW57" s="12">
        <f>(AW16+AX16)/2</f>
        <v>31554707.954999998</v>
      </c>
      <c r="AX57" s="12">
        <f>(AX16+BB16)/2</f>
        <v>27644193.634999998</v>
      </c>
      <c r="AY57" s="12">
        <f>(AY16+BB16)/2</f>
        <v>29439511.405000001</v>
      </c>
      <c r="AZ57" s="12">
        <f>(AZ16+BB16)/2</f>
        <v>28697056.765000001</v>
      </c>
      <c r="BA57" s="12">
        <f>(BA16+BB16)/2</f>
        <v>27903028.164999999</v>
      </c>
    </row>
    <row r="58" spans="1:57" hidden="1">
      <c r="B58" s="11" t="s">
        <v>273</v>
      </c>
      <c r="C58" s="60" t="s">
        <v>272</v>
      </c>
      <c r="D58" s="12">
        <f>((D12+D17)+(F12+F17))/2</f>
        <v>199672215.10358</v>
      </c>
      <c r="E58" s="12">
        <f>((E12+E17)+(F12+F17))/2</f>
        <v>193168587.0688445</v>
      </c>
      <c r="F58" s="12">
        <f>((F12+F17)+(J12+J17))/2</f>
        <v>184016342.65543002</v>
      </c>
      <c r="G58" s="12">
        <f>((G12+G17)+(J12+J17))/2</f>
        <v>179592931.91918501</v>
      </c>
      <c r="H58" s="12">
        <f>((H12+H17)+(J12+J17))/2</f>
        <v>185078453.52861601</v>
      </c>
      <c r="I58" s="12">
        <f>((I12+I17)+(J12+J17))/2</f>
        <v>182924853.31843501</v>
      </c>
      <c r="J58" s="12">
        <f>((J12+J17)+(N12+N17))/2</f>
        <v>173630590.84543002</v>
      </c>
      <c r="K58" s="12">
        <f>((K12+K17)+(N12+N17))/2</f>
        <v>169408643.215</v>
      </c>
      <c r="L58" s="12">
        <f>((L12+L17)+(N12+N17))/2</f>
        <v>175294980.03500003</v>
      </c>
      <c r="M58" s="12">
        <f>((M12+M17)+(N12+N17))/2</f>
        <v>170535795.73499998</v>
      </c>
      <c r="N58" s="12">
        <f>((N12+N17)+(R12+R17))/2</f>
        <v>172256971.565</v>
      </c>
      <c r="O58" s="12">
        <f>((O12+O17)+(R12+R17))/2</f>
        <v>165803289.70500001</v>
      </c>
      <c r="P58" s="12">
        <f>((P12+P17)+(R12+R17))/2</f>
        <v>173886704.64499998</v>
      </c>
      <c r="Q58" s="12">
        <f>((Q12+Q17)+(R12+R17))/2</f>
        <v>166310177.06</v>
      </c>
      <c r="R58" s="12">
        <f>((R12+R17)+(V12+V17))/2</f>
        <v>150458556.34500003</v>
      </c>
      <c r="S58" s="12">
        <f>((S12+S17)+(V12+V17))/2</f>
        <v>136539021.22500002</v>
      </c>
      <c r="T58" s="12">
        <f>((T12+T17)+(V12+V17))/2</f>
        <v>141401801.65000001</v>
      </c>
      <c r="U58" s="12">
        <f>((U12+U17)+(V12+V17))/2</f>
        <v>133042177.86500001</v>
      </c>
      <c r="V58" s="12">
        <f>((V12+V17)+(Z12+Z17))/2</f>
        <v>122594553.06999999</v>
      </c>
      <c r="W58" s="12">
        <f>((W12+W17)+(Z12+Z17))/2</f>
        <v>111409347.875</v>
      </c>
      <c r="X58" s="12">
        <f>((X12+X17)+(Z12+Z17))/2</f>
        <v>113896578.85499999</v>
      </c>
      <c r="Y58" s="12">
        <f>((Y12+Y17)+(Z12+Z17))/2</f>
        <v>106952873.88499999</v>
      </c>
      <c r="Z58" s="12">
        <f>((Z12+Z17)+(AD12+AD17))/2</f>
        <v>118884986.25999999</v>
      </c>
      <c r="AA58" s="12">
        <f>((AA12+AA17)+(AD12+AD17))/2</f>
        <v>118858489.935</v>
      </c>
      <c r="AB58" s="12">
        <f>((AB12+AB17)+(AD12+AD17))/2</f>
        <v>119515028.125</v>
      </c>
      <c r="AC58" s="12">
        <f>((AC12+AC17)+(AD12+AD17))/2</f>
        <v>117179169.42999999</v>
      </c>
      <c r="AD58" s="12">
        <f>((AD12+AD17)+(AH12+AH17))/2</f>
        <v>106548213.88</v>
      </c>
      <c r="AE58" s="12">
        <f>((AE12+AE17)+(AH12+AH17))/2</f>
        <v>111322908.25999999</v>
      </c>
      <c r="AF58" s="12">
        <f>((AF12+AF17)+(AH12+AH17))/2</f>
        <v>104229576.70500001</v>
      </c>
      <c r="AG58" s="12">
        <f>((AG12+AG17)+(AH12+AH17))/2</f>
        <v>99772412.824999988</v>
      </c>
      <c r="AH58" s="12">
        <f>((AH12+AH17)+(AL12+AL17))/2</f>
        <v>84568383.635000005</v>
      </c>
      <c r="AI58" s="12">
        <f>((AI12+AI17)+(AL12+AL17))/2</f>
        <v>95916941.01000002</v>
      </c>
      <c r="AJ58" s="12">
        <f>((AJ12+AJ17)+(AL12+AL17))/2</f>
        <v>84686899.109999999</v>
      </c>
      <c r="AK58" s="12">
        <f>((AK12+AK17)+(AL12+AL17))/2</f>
        <v>78631838.75</v>
      </c>
      <c r="AL58" s="12">
        <f>((AL12+AL17)+(AP12+AP17))/2</f>
        <v>68549088.550000012</v>
      </c>
      <c r="AM58" s="12">
        <f>((AM12+AM17)+(AP12+AP17))/2</f>
        <v>70755531.275000006</v>
      </c>
      <c r="AN58" s="12">
        <f>((AN12+AN17)+(AP12+AP17))/2</f>
        <v>65882641.205000013</v>
      </c>
      <c r="AO58" s="12">
        <f>((AO12+AO17)+(AP12+AP17))/2</f>
        <v>62366001.594999999</v>
      </c>
      <c r="AP58" s="12">
        <f>((AP12+AP17)+(AT12+AT17))/2</f>
        <v>57876124.99000001</v>
      </c>
      <c r="AQ58" s="12">
        <f>((AQ12+AQ17)+(AT12+AT17))/2</f>
        <v>67044469.660000004</v>
      </c>
      <c r="AR58" s="12">
        <f>((AR12+AR17)+(AT12+AT17))/2</f>
        <v>60583782.969999999</v>
      </c>
      <c r="AS58" s="12">
        <f>((AS12+AS17)+(AT12+AT17))/2</f>
        <v>55467290.695</v>
      </c>
      <c r="AT58" s="12">
        <f>((AT12+AT17)+(AX12+AX17))/2</f>
        <v>49490347.310000002</v>
      </c>
      <c r="AU58" s="12">
        <f>((AU12+AU17)+(AX12+AX17))/2</f>
        <v>56900931.800000004</v>
      </c>
      <c r="AV58" s="12">
        <f>((AV12+AV17)+(AX12+AX17))/2</f>
        <v>47420879.335000001</v>
      </c>
      <c r="AW58" s="12">
        <f>((AW12+AW17)+(AX12+AX17))/2</f>
        <v>44668541.305000007</v>
      </c>
      <c r="AX58" s="12">
        <f>((AX12+AX17)+(BB12+BB17))/2</f>
        <v>41308287.295000002</v>
      </c>
      <c r="AY58" s="12">
        <f>((AY12+AY17)+(BB12+BB17))/2</f>
        <v>44137588.710000001</v>
      </c>
      <c r="AZ58" s="12">
        <f>((AZ12+AZ17)+(BB12+BB17))/2</f>
        <v>40308619.445</v>
      </c>
      <c r="BA58" s="12">
        <f>((BA12+BA17)+(BB12+BB17))/2</f>
        <v>38571049.129999995</v>
      </c>
      <c r="BB58" s="24"/>
      <c r="BC58" s="24"/>
      <c r="BD58" s="24"/>
      <c r="BE58" s="24"/>
    </row>
    <row r="59" spans="1:57" hidden="1">
      <c r="B59" s="11" t="s">
        <v>274</v>
      </c>
      <c r="C59" s="60" t="s">
        <v>275</v>
      </c>
      <c r="D59" s="12">
        <f>((D38+D46)+(F38+F46))/2</f>
        <v>239234743.504338</v>
      </c>
      <c r="E59" s="12">
        <f>((E38+E46)+(F38+F46))/2</f>
        <v>235462025.752875</v>
      </c>
      <c r="F59" s="12">
        <f>((F38+F46)+(J38+J46))/2</f>
        <v>224635961.10083348</v>
      </c>
      <c r="G59" s="12">
        <f>((G38+G46)+(J38+J46))/2</f>
        <v>210474954.14583349</v>
      </c>
      <c r="H59" s="12">
        <f>((H38+H46)+(J38+J46))/2</f>
        <v>230499487.07252851</v>
      </c>
      <c r="I59" s="12">
        <f>((I38+I46)+(J38+J46))/2</f>
        <v>238954189.27734351</v>
      </c>
      <c r="J59" s="12">
        <f>((J38+J46)+(N38+N46))/2</f>
        <v>225422966.55083349</v>
      </c>
      <c r="K59" s="12">
        <f>((K38+K46)+(N38+N46))/2</f>
        <v>224321202.435</v>
      </c>
      <c r="L59" s="12">
        <f>((L38+L46)+(N38+N46))/2</f>
        <v>237054567.83500004</v>
      </c>
      <c r="M59" s="12">
        <f>((M38+M46)+(N38+N46))/2</f>
        <v>232291800.69</v>
      </c>
      <c r="N59" s="12">
        <f>((N38+N46)+(R38+R46))/2</f>
        <v>244705104.47499996</v>
      </c>
      <c r="O59" s="12">
        <f>((O38+O46)+(R38+R46))/2</f>
        <v>241845204.21999997</v>
      </c>
      <c r="P59" s="12">
        <f>((P38+P46)+(R38+R46))/2</f>
        <v>248307922.90499997</v>
      </c>
      <c r="Q59" s="12">
        <f>((Q38+Q46)+(R38+R46))/2</f>
        <v>251432211.72499996</v>
      </c>
      <c r="R59" s="12">
        <f>((R38+R46)+(V38+V46))/2</f>
        <v>213764918.88499996</v>
      </c>
      <c r="S59" s="12">
        <f>((S38+S46)+(V38+V46))/2</f>
        <v>188432424.56</v>
      </c>
      <c r="T59" s="12">
        <f>((T38+T46)+(V38+V46))/2</f>
        <v>195570979.66999999</v>
      </c>
      <c r="U59" s="12">
        <f>((U38+U46)+(V38+V46))/2</f>
        <v>201581444.54000002</v>
      </c>
      <c r="V59" s="12">
        <f>((V38+V46)+(Z38+Z46))/2</f>
        <v>152339262.24499995</v>
      </c>
      <c r="W59" s="12">
        <f>((W38+W46)+(Z38+Z46))/2</f>
        <v>135226807.28</v>
      </c>
      <c r="X59" s="12">
        <f>((X38+X46)+(Z38+Z46))/2</f>
        <v>147648235.995</v>
      </c>
      <c r="Y59" s="12">
        <f>((Y38+Y46)+(Z38+Z46))/2</f>
        <v>140372279.71999997</v>
      </c>
      <c r="Z59" s="12">
        <f>((Z38+Z46)+(AD38+AD46))/2</f>
        <v>131680782.71499997</v>
      </c>
      <c r="AA59" s="12">
        <f>((AA38+AA46)+(AD38+AD46))/2</f>
        <v>134036018.22499999</v>
      </c>
      <c r="AB59" s="12">
        <f>((AB38+AB46)+(AD38+AD46))/2</f>
        <v>139657380.745</v>
      </c>
      <c r="AC59" s="12">
        <f>((AC38+AC46)+(AD38+AD46))/2</f>
        <v>132450499.32499999</v>
      </c>
      <c r="AD59" s="12">
        <f>((AD38+AD46)+(AH38+AH46))/2</f>
        <v>118490991.25500003</v>
      </c>
      <c r="AE59" s="12">
        <f>((AE38+AE46)+(AH38+AH46))/2</f>
        <v>125288936.265</v>
      </c>
      <c r="AF59" s="12">
        <f>((AF38+AF46)+(AH38+AH46))/2</f>
        <v>118658512.44500002</v>
      </c>
      <c r="AG59" s="12">
        <f>((AG38+AG46)+(AH38+AH46))/2</f>
        <v>119600443.37</v>
      </c>
      <c r="AH59" s="12">
        <f>((AH38+AH46)+(AL38+AL46))/2</f>
        <v>100223112.75000001</v>
      </c>
      <c r="AI59" s="12">
        <f>((AI38+AI46)+(AL38+AL46))/2</f>
        <v>112607441.79000001</v>
      </c>
      <c r="AJ59" s="12">
        <f>((AJ38+AJ46)+(AL38+AL46))/2</f>
        <v>101461184.755</v>
      </c>
      <c r="AK59" s="12">
        <f>((AK38+AK46)+(AL38+AL46))/2</f>
        <v>93849191.590000004</v>
      </c>
      <c r="AL59" s="12">
        <f>((AL38+AL46)+(AP38+AP46))/2</f>
        <v>81440446.164999992</v>
      </c>
      <c r="AM59" s="12">
        <f>((AM38+AM46)+(AP38+AP46))/2</f>
        <v>80840305.284999982</v>
      </c>
      <c r="AN59" s="12">
        <f>((AN38+AN46)+(AP38+AP46))/2</f>
        <v>77943402.189999998</v>
      </c>
      <c r="AO59" s="12">
        <f>((AO38+AO46)+(AP38+AP46))/2</f>
        <v>74781261.969999984</v>
      </c>
      <c r="AP59" s="12">
        <f>((AP38+AP46)+(AT38+AT46))/2</f>
        <v>69767853.724999994</v>
      </c>
      <c r="AQ59" s="12">
        <f>((AQ38+AQ46)+(AT38+AT46))/2</f>
        <v>77420675.555000007</v>
      </c>
      <c r="AR59" s="12">
        <f>((AR38+AR46)+(AT38+AT46))/2</f>
        <v>75886753.435000002</v>
      </c>
      <c r="AS59" s="12">
        <f>((AS38+AS46)+(AT38+AT46))/2</f>
        <v>70981320.5</v>
      </c>
      <c r="AT59" s="12">
        <f>((AT38+AT46)+(AX38+AX46))/2</f>
        <v>59060634.600000009</v>
      </c>
      <c r="AU59" s="12">
        <f>((AU38+AU46)+(AX38+AX46))/2</f>
        <v>61792017.234999999</v>
      </c>
      <c r="AV59" s="12">
        <f>((AV38+AV46)+(AX38+AX46))/2</f>
        <v>55121161.085000001</v>
      </c>
      <c r="AW59" s="12">
        <f>((AW38+AW46)+(AX38+AX46))/2</f>
        <v>54645853.844999999</v>
      </c>
      <c r="AX59" s="12">
        <f>((AX38+AX46)+(BB38+BB46))/2</f>
        <v>48037360.055000007</v>
      </c>
      <c r="AY59" s="12">
        <f>((AY38+AY46)+(BB38+BB46))/2</f>
        <v>53510039.759999998</v>
      </c>
      <c r="AZ59" s="12">
        <f>((AZ38+AZ46)+(BB38+BB46))/2</f>
        <v>49050858.915000007</v>
      </c>
      <c r="BA59" s="12">
        <f>((BA38+BA46)+(BB38+BB46))/2</f>
        <v>46806287.199999996</v>
      </c>
      <c r="BB59" s="24"/>
      <c r="BC59" s="24"/>
      <c r="BD59" s="24"/>
      <c r="BE59" s="24"/>
    </row>
    <row r="60" spans="1:57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57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57"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57"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57"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8" spans="4:22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4:22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</sheetData>
  <pageMargins left="0.23622047244094491" right="0.23622047244094491" top="0.15748031496062992" bottom="0.15748031496062992" header="0.11811023622047245" footer="0.11811023622047245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B703-78CF-46A7-9DDF-03109C67E07A}">
  <dimension ref="C1:BF321"/>
  <sheetViews>
    <sheetView showGridLines="0" topLeftCell="B1" zoomScaleNormal="100" workbookViewId="0">
      <pane xSplit="3" topLeftCell="E1" activePane="topRight" state="frozen"/>
      <selection activeCell="B1" sqref="B1"/>
      <selection pane="topRight" activeCell="B1" sqref="B1"/>
    </sheetView>
  </sheetViews>
  <sheetFormatPr defaultColWidth="9" defaultRowHeight="11.25"/>
  <cols>
    <col min="1" max="2" width="3.625" style="11" customWidth="1"/>
    <col min="3" max="3" width="33.5" style="11" customWidth="1"/>
    <col min="4" max="4" width="28.625" style="11" customWidth="1"/>
    <col min="5" max="21" width="12.125" style="11" customWidth="1"/>
    <col min="22" max="26" width="12.125" style="11" bestFit="1" customWidth="1"/>
    <col min="27" max="27" width="11.625" style="11" bestFit="1" customWidth="1"/>
    <col min="28" max="29" width="12.125" style="11" bestFit="1" customWidth="1"/>
    <col min="30" max="30" width="11.625" style="11" bestFit="1" customWidth="1"/>
    <col min="31" max="37" width="12.125" style="11" bestFit="1" customWidth="1"/>
    <col min="38" max="38" width="11.125" style="11" bestFit="1" customWidth="1"/>
    <col min="39" max="40" width="12.125" style="11" bestFit="1" customWidth="1"/>
    <col min="41" max="42" width="11.125" style="11" bestFit="1" customWidth="1"/>
    <col min="43" max="45" width="12.125" style="11" bestFit="1" customWidth="1"/>
    <col min="46" max="46" width="11.125" style="11" bestFit="1" customWidth="1"/>
    <col min="47" max="48" width="12.125" style="11" bestFit="1" customWidth="1"/>
    <col min="49" max="50" width="11.125" style="11" bestFit="1" customWidth="1"/>
    <col min="51" max="52" width="12.125" style="11" bestFit="1" customWidth="1"/>
    <col min="53" max="58" width="11.125" style="11" bestFit="1" customWidth="1"/>
    <col min="59" max="16384" width="9" style="11"/>
  </cols>
  <sheetData>
    <row r="1" spans="3:58" ht="11.25" customHeight="1"/>
    <row r="2" spans="3:58" ht="11.25" customHeight="1">
      <c r="C2" s="6" t="s">
        <v>268</v>
      </c>
      <c r="D2" s="59" t="s">
        <v>267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5"/>
      <c r="AV2" s="35"/>
      <c r="AW2" s="35"/>
      <c r="AX2" s="35"/>
      <c r="AY2" s="35"/>
      <c r="AZ2" s="34"/>
      <c r="BA2" s="34"/>
      <c r="BB2" s="34"/>
      <c r="BC2" s="34"/>
      <c r="BD2" s="34"/>
      <c r="BE2" s="34"/>
      <c r="BF2" s="34"/>
    </row>
    <row r="3" spans="3:58" ht="11.25" customHeight="1">
      <c r="C3" s="1" t="s">
        <v>337</v>
      </c>
      <c r="D3" s="58" t="s">
        <v>342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</row>
    <row r="4" spans="3:58" ht="22.5">
      <c r="C4" s="70" t="s">
        <v>338</v>
      </c>
      <c r="D4" s="73" t="s">
        <v>340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</row>
    <row r="5" spans="3:58" ht="22.5">
      <c r="C5" s="71" t="s">
        <v>339</v>
      </c>
      <c r="D5" s="73" t="s">
        <v>341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</row>
    <row r="6" spans="3:58" ht="11.25" customHeight="1">
      <c r="C6" s="34"/>
      <c r="D6" s="34"/>
      <c r="E6" s="134"/>
      <c r="F6" s="134"/>
      <c r="G6" s="13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</row>
    <row r="7" spans="3:58" ht="11.25" customHeight="1">
      <c r="C7" s="44"/>
      <c r="D7" s="57"/>
      <c r="E7" s="77" t="s">
        <v>378</v>
      </c>
      <c r="F7" s="76" t="s">
        <v>377</v>
      </c>
      <c r="G7" s="77" t="s">
        <v>374</v>
      </c>
      <c r="H7" s="77" t="s">
        <v>372</v>
      </c>
      <c r="I7" s="77" t="s">
        <v>370</v>
      </c>
      <c r="J7" s="76" t="s">
        <v>364</v>
      </c>
      <c r="K7" s="77" t="s">
        <v>363</v>
      </c>
      <c r="L7" s="77" t="s">
        <v>358</v>
      </c>
      <c r="M7" s="77" t="s">
        <v>356</v>
      </c>
      <c r="N7" s="76" t="s">
        <v>355</v>
      </c>
      <c r="O7" s="77" t="s">
        <v>353</v>
      </c>
      <c r="P7" s="77" t="s">
        <v>351</v>
      </c>
      <c r="Q7" s="108" t="s">
        <v>349</v>
      </c>
      <c r="R7" s="109" t="s">
        <v>347</v>
      </c>
      <c r="S7" s="108" t="s">
        <v>345</v>
      </c>
      <c r="T7" s="108" t="s">
        <v>343</v>
      </c>
      <c r="U7" s="108" t="s">
        <v>335</v>
      </c>
      <c r="V7" s="109" t="s">
        <v>334</v>
      </c>
      <c r="W7" s="108" t="s">
        <v>103</v>
      </c>
      <c r="X7" s="108" t="s">
        <v>104</v>
      </c>
      <c r="Y7" s="108" t="s">
        <v>105</v>
      </c>
      <c r="Z7" s="109" t="s">
        <v>106</v>
      </c>
      <c r="AA7" s="108" t="s">
        <v>107</v>
      </c>
      <c r="AB7" s="108" t="s">
        <v>108</v>
      </c>
      <c r="AC7" s="108" t="s">
        <v>109</v>
      </c>
      <c r="AD7" s="109" t="s">
        <v>110</v>
      </c>
      <c r="AE7" s="108" t="s">
        <v>111</v>
      </c>
      <c r="AF7" s="108" t="s">
        <v>112</v>
      </c>
      <c r="AG7" s="108" t="s">
        <v>113</v>
      </c>
      <c r="AH7" s="109" t="s">
        <v>114</v>
      </c>
      <c r="AI7" s="108" t="s">
        <v>115</v>
      </c>
      <c r="AJ7" s="108" t="s">
        <v>116</v>
      </c>
      <c r="AK7" s="108" t="s">
        <v>117</v>
      </c>
      <c r="AL7" s="109" t="s">
        <v>118</v>
      </c>
      <c r="AM7" s="108" t="s">
        <v>119</v>
      </c>
      <c r="AN7" s="108" t="s">
        <v>120</v>
      </c>
      <c r="AO7" s="108" t="s">
        <v>121</v>
      </c>
      <c r="AP7" s="109" t="s">
        <v>122</v>
      </c>
      <c r="AQ7" s="110" t="s">
        <v>123</v>
      </c>
      <c r="AR7" s="110" t="s">
        <v>124</v>
      </c>
      <c r="AS7" s="110" t="s">
        <v>125</v>
      </c>
      <c r="AT7" s="111" t="s">
        <v>126</v>
      </c>
      <c r="AU7" s="110" t="s">
        <v>127</v>
      </c>
      <c r="AV7" s="110" t="s">
        <v>128</v>
      </c>
      <c r="AW7" s="110" t="s">
        <v>129</v>
      </c>
      <c r="AX7" s="111" t="s">
        <v>130</v>
      </c>
      <c r="AY7" s="110" t="s">
        <v>131</v>
      </c>
      <c r="AZ7" s="110" t="s">
        <v>132</v>
      </c>
      <c r="BA7" s="110" t="s">
        <v>133</v>
      </c>
      <c r="BB7" s="111" t="s">
        <v>134</v>
      </c>
      <c r="BC7" s="110" t="s">
        <v>135</v>
      </c>
      <c r="BD7" s="110" t="s">
        <v>136</v>
      </c>
      <c r="BE7" s="110" t="s">
        <v>137</v>
      </c>
      <c r="BF7" s="111" t="s">
        <v>138</v>
      </c>
    </row>
    <row r="8" spans="3:58" ht="11.25" customHeight="1">
      <c r="C8" s="53" t="s">
        <v>68</v>
      </c>
      <c r="D8" s="63" t="s">
        <v>228</v>
      </c>
      <c r="E8" s="55"/>
      <c r="F8" s="54"/>
      <c r="G8" s="55"/>
      <c r="H8" s="55"/>
      <c r="I8" s="55"/>
      <c r="J8" s="54"/>
      <c r="K8" s="55"/>
      <c r="L8" s="55"/>
      <c r="M8" s="55"/>
      <c r="N8" s="54"/>
      <c r="O8" s="55"/>
      <c r="P8" s="55"/>
      <c r="Q8" s="55"/>
      <c r="R8" s="54"/>
      <c r="S8" s="55"/>
      <c r="T8" s="55"/>
      <c r="U8" s="55"/>
      <c r="V8" s="54"/>
      <c r="W8" s="55"/>
      <c r="X8" s="55"/>
      <c r="Y8" s="55"/>
      <c r="Z8" s="54"/>
      <c r="AA8" s="55"/>
      <c r="AB8" s="55"/>
      <c r="AC8" s="55"/>
      <c r="AD8" s="54"/>
      <c r="AE8" s="55"/>
      <c r="AF8" s="55"/>
      <c r="AG8" s="55"/>
      <c r="AH8" s="54"/>
      <c r="AI8" s="55"/>
      <c r="AJ8" s="55"/>
      <c r="AK8" s="55"/>
      <c r="AL8" s="54"/>
      <c r="AM8" s="55"/>
      <c r="AN8" s="55"/>
      <c r="AO8" s="55"/>
      <c r="AP8" s="54"/>
      <c r="AQ8" s="55"/>
      <c r="AR8" s="55"/>
      <c r="AS8" s="55"/>
      <c r="AT8" s="54"/>
      <c r="AU8" s="55"/>
      <c r="AV8" s="55"/>
      <c r="AW8" s="55"/>
      <c r="AX8" s="54"/>
      <c r="AY8" s="55"/>
      <c r="AZ8" s="55"/>
      <c r="BA8" s="55"/>
      <c r="BB8" s="54"/>
      <c r="BC8" s="55"/>
      <c r="BD8" s="55"/>
      <c r="BE8" s="55"/>
      <c r="BF8" s="54"/>
    </row>
    <row r="9" spans="3:58" ht="11.25" customHeight="1">
      <c r="C9" s="46" t="s">
        <v>24</v>
      </c>
      <c r="D9" s="64" t="s">
        <v>182</v>
      </c>
      <c r="E9" s="149">
        <v>5614769.77104</v>
      </c>
      <c r="F9" s="160">
        <v>2464943.938416</v>
      </c>
      <c r="G9" s="149">
        <v>-22878697.809999999</v>
      </c>
      <c r="H9" s="38">
        <v>-15628649.693845</v>
      </c>
      <c r="I9" s="38">
        <v>-18488694.745687</v>
      </c>
      <c r="J9" s="42">
        <v>91848.292085000023</v>
      </c>
      <c r="K9" s="38">
        <v>6209790.8263999997</v>
      </c>
      <c r="L9" s="38">
        <v>10012379.879999999</v>
      </c>
      <c r="M9" s="38">
        <v>4832608.1999999993</v>
      </c>
      <c r="N9" s="42">
        <v>4598636.5600000005</v>
      </c>
      <c r="O9" s="38">
        <v>22319526.32</v>
      </c>
      <c r="P9" s="38">
        <v>22427575.390000001</v>
      </c>
      <c r="Q9" s="38">
        <v>13844313.629999997</v>
      </c>
      <c r="R9" s="42">
        <v>8816839.160000002</v>
      </c>
      <c r="S9" s="38">
        <v>43770767.020000003</v>
      </c>
      <c r="T9" s="38">
        <v>32594735.52</v>
      </c>
      <c r="U9" s="38">
        <v>19319999.300000001</v>
      </c>
      <c r="V9" s="42">
        <v>8340284.9199999999</v>
      </c>
      <c r="W9" s="38">
        <v>13743710.07</v>
      </c>
      <c r="X9" s="38">
        <v>11673570.719999999</v>
      </c>
      <c r="Y9" s="38">
        <v>8411341.5099999998</v>
      </c>
      <c r="Z9" s="42">
        <v>5796240.8499999996</v>
      </c>
      <c r="AA9" s="38">
        <v>11549074.539999999</v>
      </c>
      <c r="AB9" s="38">
        <v>9128074.1600000001</v>
      </c>
      <c r="AC9" s="38">
        <v>2380125.9899999998</v>
      </c>
      <c r="AD9" s="42">
        <v>1043455.99</v>
      </c>
      <c r="AE9" s="38">
        <v>8172470.2000000002</v>
      </c>
      <c r="AF9" s="38">
        <v>6945277.7084999997</v>
      </c>
      <c r="AG9" s="38">
        <v>1839440.8913</v>
      </c>
      <c r="AH9" s="42">
        <v>572296.02350000001</v>
      </c>
      <c r="AI9" s="38">
        <v>8435662.4607999995</v>
      </c>
      <c r="AJ9" s="38">
        <v>7607115.29</v>
      </c>
      <c r="AK9" s="38">
        <v>1572414.8</v>
      </c>
      <c r="AL9" s="42">
        <v>446965.43000000005</v>
      </c>
      <c r="AM9" s="38">
        <v>8237698.8300000001</v>
      </c>
      <c r="AN9" s="38">
        <v>7180882.0800000001</v>
      </c>
      <c r="AO9" s="38">
        <v>1490546.15</v>
      </c>
      <c r="AP9" s="42">
        <v>406214.41</v>
      </c>
      <c r="AQ9" s="38">
        <v>9017663.6199999992</v>
      </c>
      <c r="AR9" s="38">
        <v>7450347.7800000003</v>
      </c>
      <c r="AS9" s="38">
        <v>1704778.72</v>
      </c>
      <c r="AT9" s="42">
        <v>535193.76</v>
      </c>
      <c r="AU9" s="38">
        <v>6086415.6100000003</v>
      </c>
      <c r="AV9" s="38">
        <v>4266181.6100000003</v>
      </c>
      <c r="AW9" s="38">
        <v>995363.04</v>
      </c>
      <c r="AX9" s="42">
        <v>139022.93</v>
      </c>
      <c r="AY9" s="38">
        <v>4122744.71</v>
      </c>
      <c r="AZ9" s="38">
        <v>3174119.94</v>
      </c>
      <c r="BA9" s="38">
        <v>908817.15</v>
      </c>
      <c r="BB9" s="42">
        <v>59945.87</v>
      </c>
      <c r="BC9" s="38">
        <v>550024.61</v>
      </c>
      <c r="BD9" s="38">
        <v>556400.76</v>
      </c>
      <c r="BE9" s="38">
        <v>57984.2</v>
      </c>
      <c r="BF9" s="42">
        <v>47493.86</v>
      </c>
    </row>
    <row r="10" spans="3:58" ht="11.25" customHeight="1">
      <c r="C10" s="46" t="s">
        <v>69</v>
      </c>
      <c r="D10" s="64" t="s">
        <v>229</v>
      </c>
      <c r="E10" s="149">
        <v>1975456.8210470043</v>
      </c>
      <c r="F10" s="160">
        <v>5097649.9204960037</v>
      </c>
      <c r="G10" s="149">
        <v>53220525.850000001</v>
      </c>
      <c r="H10" s="38">
        <v>35966930.815324038</v>
      </c>
      <c r="I10" s="38">
        <v>25920536.767149076</v>
      </c>
      <c r="J10" s="42">
        <v>179356.11917510629</v>
      </c>
      <c r="K10" s="38">
        <v>41621412.906945884</v>
      </c>
      <c r="L10" s="38">
        <v>28021962.489999939</v>
      </c>
      <c r="M10" s="38">
        <v>15195379.689999999</v>
      </c>
      <c r="N10" s="42">
        <v>-4337024.0100000845</v>
      </c>
      <c r="O10" s="38">
        <v>-35096899.959999874</v>
      </c>
      <c r="P10" s="38">
        <v>-31335340.479999952</v>
      </c>
      <c r="Q10" s="38">
        <v>-39726727.709999919</v>
      </c>
      <c r="R10" s="42">
        <v>-36282522.539999962</v>
      </c>
      <c r="S10" s="38">
        <v>17804077.74999994</v>
      </c>
      <c r="T10" s="38">
        <v>-11055175.039999954</v>
      </c>
      <c r="U10" s="38">
        <v>-20597298.609999999</v>
      </c>
      <c r="V10" s="42">
        <v>10463911.690000072</v>
      </c>
      <c r="W10" s="38">
        <v>10622574.420000039</v>
      </c>
      <c r="X10" s="38">
        <v>2026860.9900000403</v>
      </c>
      <c r="Y10" s="38">
        <v>-1572096.2899999768</v>
      </c>
      <c r="Z10" s="42">
        <v>6174688.9099999806</v>
      </c>
      <c r="AA10" s="38">
        <v>8954659.7499999851</v>
      </c>
      <c r="AB10" s="38">
        <v>12103775.439999968</v>
      </c>
      <c r="AC10" s="38">
        <v>13201856.090000037</v>
      </c>
      <c r="AD10" s="42">
        <v>8299105.7100000093</v>
      </c>
      <c r="AE10" s="38">
        <v>533587.12999999896</v>
      </c>
      <c r="AF10" s="38">
        <v>1935386.6100000143</v>
      </c>
      <c r="AG10" s="38">
        <v>3662641.9613000229</v>
      </c>
      <c r="AH10" s="42">
        <v>2197875.3799999785</v>
      </c>
      <c r="AI10" s="38">
        <v>2660000.1499999836</v>
      </c>
      <c r="AJ10" s="38">
        <v>-419272.13000001013</v>
      </c>
      <c r="AK10" s="38">
        <v>2133990.8999999948</v>
      </c>
      <c r="AL10" s="42">
        <v>-347381.49999999255</v>
      </c>
      <c r="AM10" s="38">
        <v>-6827451.8399999831</v>
      </c>
      <c r="AN10" s="38">
        <v>1488181.3700000178</v>
      </c>
      <c r="AO10" s="38">
        <v>823293.02000000421</v>
      </c>
      <c r="AP10" s="42">
        <v>-111764.1900000032</v>
      </c>
      <c r="AQ10" s="38">
        <v>-5875026.0654999986</v>
      </c>
      <c r="AR10" s="38">
        <v>-6096231.4131000116</v>
      </c>
      <c r="AS10" s="38">
        <v>-2898508.3100000061</v>
      </c>
      <c r="AT10" s="42">
        <v>155758.48999999277</v>
      </c>
      <c r="AU10" s="38">
        <v>2240360.370000001</v>
      </c>
      <c r="AV10" s="38">
        <v>-736923.85999999568</v>
      </c>
      <c r="AW10" s="38">
        <v>-1101379.5500000091</v>
      </c>
      <c r="AX10" s="42">
        <v>1549107.6499999994</v>
      </c>
      <c r="AY10" s="38">
        <v>2635972.7000000058</v>
      </c>
      <c r="AZ10" s="38">
        <v>3188743.0499999933</v>
      </c>
      <c r="BA10" s="38">
        <v>3149526.2899999935</v>
      </c>
      <c r="BB10" s="42">
        <v>1919403.4999999995</v>
      </c>
      <c r="BC10" s="38">
        <v>4134424.4399999995</v>
      </c>
      <c r="BD10" s="38">
        <v>3202629.4999999972</v>
      </c>
      <c r="BE10" s="38">
        <v>1621514.5600000033</v>
      </c>
      <c r="BF10" s="42">
        <v>1755242.1500000015</v>
      </c>
    </row>
    <row r="11" spans="3:58" ht="11.25" customHeight="1">
      <c r="C11" s="47" t="s">
        <v>70</v>
      </c>
      <c r="D11" s="65" t="s">
        <v>230</v>
      </c>
      <c r="E11" s="150">
        <v>5382471.9508480001</v>
      </c>
      <c r="F11" s="161">
        <v>2705584.9971679999</v>
      </c>
      <c r="G11" s="150">
        <v>10500524.9</v>
      </c>
      <c r="H11" s="40">
        <v>7765710.3532350007</v>
      </c>
      <c r="I11" s="40">
        <v>5082123.8148360001</v>
      </c>
      <c r="J11" s="43">
        <v>2529039.6667559994</v>
      </c>
      <c r="K11" s="40">
        <v>10079525.227694999</v>
      </c>
      <c r="L11" s="40">
        <v>7322921.919999999</v>
      </c>
      <c r="M11" s="40">
        <v>4842175.0599999987</v>
      </c>
      <c r="N11" s="43">
        <v>2389382.0299999993</v>
      </c>
      <c r="O11" s="40">
        <v>8530925.620000001</v>
      </c>
      <c r="P11" s="40">
        <v>6183654.7800000003</v>
      </c>
      <c r="Q11" s="40">
        <v>3931432.29</v>
      </c>
      <c r="R11" s="43">
        <v>1885627.3000000003</v>
      </c>
      <c r="S11" s="40">
        <v>7075563.3099999996</v>
      </c>
      <c r="T11" s="40">
        <v>5162697.1399999997</v>
      </c>
      <c r="U11" s="40">
        <v>3322401.9</v>
      </c>
      <c r="V11" s="43">
        <v>1628842.5</v>
      </c>
      <c r="W11" s="40">
        <v>5839618.4299999997</v>
      </c>
      <c r="X11" s="40">
        <v>4229336.03</v>
      </c>
      <c r="Y11" s="40">
        <v>2779244.53</v>
      </c>
      <c r="Z11" s="43">
        <v>1352584.69</v>
      </c>
      <c r="AA11" s="40">
        <v>5334005.6199999992</v>
      </c>
      <c r="AB11" s="40">
        <v>3992215.72</v>
      </c>
      <c r="AC11" s="40">
        <v>2639606.16</v>
      </c>
      <c r="AD11" s="43">
        <v>1300210.1400000001</v>
      </c>
      <c r="AE11" s="40">
        <v>4777327.709999999</v>
      </c>
      <c r="AF11" s="40">
        <v>3571602.95</v>
      </c>
      <c r="AG11" s="40">
        <v>2343905.17</v>
      </c>
      <c r="AH11" s="43">
        <v>1145982.25</v>
      </c>
      <c r="AI11" s="40">
        <v>4219492.26</v>
      </c>
      <c r="AJ11" s="40">
        <v>3086135.34</v>
      </c>
      <c r="AK11" s="40">
        <v>1934231.9400000002</v>
      </c>
      <c r="AL11" s="43">
        <v>950151.89</v>
      </c>
      <c r="AM11" s="40">
        <v>3383542.8</v>
      </c>
      <c r="AN11" s="40">
        <v>2506089.4</v>
      </c>
      <c r="AO11" s="40">
        <v>1679197.13</v>
      </c>
      <c r="AP11" s="43">
        <v>842574.24</v>
      </c>
      <c r="AQ11" s="40">
        <v>3580093.03</v>
      </c>
      <c r="AR11" s="40">
        <v>2742468.84</v>
      </c>
      <c r="AS11" s="40">
        <v>1808482.84</v>
      </c>
      <c r="AT11" s="43">
        <v>1064727.3500000001</v>
      </c>
      <c r="AU11" s="40">
        <v>3984061.1</v>
      </c>
      <c r="AV11" s="40">
        <v>3001740.66</v>
      </c>
      <c r="AW11" s="40">
        <v>1980414.59</v>
      </c>
      <c r="AX11" s="43">
        <v>909739.74</v>
      </c>
      <c r="AY11" s="40">
        <v>3365457.28</v>
      </c>
      <c r="AZ11" s="40">
        <v>2525314.06</v>
      </c>
      <c r="BA11" s="40">
        <v>1663211.72</v>
      </c>
      <c r="BB11" s="43">
        <v>837664.17</v>
      </c>
      <c r="BC11" s="40">
        <v>3794811.78</v>
      </c>
      <c r="BD11" s="40">
        <v>2884863.2</v>
      </c>
      <c r="BE11" s="40">
        <v>1904521.87</v>
      </c>
      <c r="BF11" s="43">
        <v>914362.45</v>
      </c>
    </row>
    <row r="12" spans="3:58" ht="11.25" customHeight="1">
      <c r="C12" s="47" t="s">
        <v>71</v>
      </c>
      <c r="D12" s="65" t="s">
        <v>231</v>
      </c>
      <c r="E12" s="150">
        <v>0</v>
      </c>
      <c r="F12" s="161">
        <v>0</v>
      </c>
      <c r="G12" s="150">
        <v>-552.73</v>
      </c>
      <c r="H12" s="40">
        <v>-2.7</v>
      </c>
      <c r="I12" s="40">
        <v>0</v>
      </c>
      <c r="J12" s="43">
        <v>0</v>
      </c>
      <c r="K12" s="40">
        <v>0</v>
      </c>
      <c r="L12" s="40">
        <v>0</v>
      </c>
      <c r="M12" s="40">
        <v>0</v>
      </c>
      <c r="N12" s="43">
        <v>0</v>
      </c>
      <c r="O12" s="40">
        <v>-147.86000000000058</v>
      </c>
      <c r="P12" s="40">
        <v>-147.86000000000001</v>
      </c>
      <c r="Q12" s="40">
        <v>-147.86000000000001</v>
      </c>
      <c r="R12" s="43">
        <v>-147.86000000000001</v>
      </c>
      <c r="S12" s="40">
        <v>0</v>
      </c>
      <c r="T12" s="40">
        <v>0</v>
      </c>
      <c r="U12" s="40">
        <v>0</v>
      </c>
      <c r="V12" s="43">
        <v>0</v>
      </c>
      <c r="W12" s="40">
        <v>-1556.54</v>
      </c>
      <c r="X12" s="40">
        <v>-2392.9399999999441</v>
      </c>
      <c r="Y12" s="40">
        <v>-1.3200000000651926</v>
      </c>
      <c r="Z12" s="43">
        <v>-1.3200000000069849</v>
      </c>
      <c r="AA12" s="40">
        <v>-3410.1899999999441</v>
      </c>
      <c r="AB12" s="40">
        <v>-3408.8600000001024</v>
      </c>
      <c r="AC12" s="40">
        <v>-2226.1899999999441</v>
      </c>
      <c r="AD12" s="43">
        <v>-2224.6900000000605</v>
      </c>
      <c r="AE12" s="40">
        <v>-17002.589999999851</v>
      </c>
      <c r="AF12" s="40">
        <v>0</v>
      </c>
      <c r="AG12" s="40">
        <v>0</v>
      </c>
      <c r="AH12" s="43">
        <v>0</v>
      </c>
      <c r="AI12" s="40">
        <v>-19908.509999999776</v>
      </c>
      <c r="AJ12" s="40">
        <v>0</v>
      </c>
      <c r="AK12" s="40">
        <v>-5579.8499999999767</v>
      </c>
      <c r="AL12" s="43">
        <v>0</v>
      </c>
      <c r="AM12" s="40">
        <v>0</v>
      </c>
      <c r="AN12" s="40">
        <v>-17800.920000000158</v>
      </c>
      <c r="AO12" s="40">
        <v>-11828.349999999977</v>
      </c>
      <c r="AP12" s="43">
        <v>-11691.619999999995</v>
      </c>
      <c r="AQ12" s="40">
        <v>-34371.110000000102</v>
      </c>
      <c r="AR12" s="40">
        <v>-32144.329999999958</v>
      </c>
      <c r="AS12" s="40">
        <v>-31719.29999999993</v>
      </c>
      <c r="AT12" s="43">
        <v>-25322.429999999993</v>
      </c>
      <c r="AU12" s="40">
        <v>-33708.149999999907</v>
      </c>
      <c r="AV12" s="40">
        <v>-9279.890000000014</v>
      </c>
      <c r="AW12" s="40">
        <v>-16642.79999999993</v>
      </c>
      <c r="AX12" s="43">
        <v>-16581.590000000026</v>
      </c>
      <c r="AY12" s="40">
        <v>-31124.439999999944</v>
      </c>
      <c r="AZ12" s="40">
        <v>-22689.330000000075</v>
      </c>
      <c r="BA12" s="40">
        <v>-13441.479999999981</v>
      </c>
      <c r="BB12" s="43">
        <v>-4357</v>
      </c>
      <c r="BC12" s="40">
        <v>-109023.83000000007</v>
      </c>
      <c r="BD12" s="40">
        <v>-22751</v>
      </c>
      <c r="BE12" s="40">
        <v>-110960.60999999999</v>
      </c>
      <c r="BF12" s="43">
        <v>-4668</v>
      </c>
    </row>
    <row r="13" spans="3:58" ht="11.25" customHeight="1">
      <c r="C13" s="47" t="s">
        <v>72</v>
      </c>
      <c r="D13" s="65" t="s">
        <v>232</v>
      </c>
      <c r="E13" s="150">
        <v>3620160.2100000004</v>
      </c>
      <c r="F13" s="161">
        <v>1853592.24</v>
      </c>
      <c r="G13" s="150">
        <v>9491550.0999999996</v>
      </c>
      <c r="H13" s="40">
        <v>7120111.7800000003</v>
      </c>
      <c r="I13" s="40">
        <v>4677523.6900000004</v>
      </c>
      <c r="J13" s="43">
        <v>2171113.4700000002</v>
      </c>
      <c r="K13" s="40">
        <v>9687183.6099999994</v>
      </c>
      <c r="L13" s="40">
        <v>7389064.5899999999</v>
      </c>
      <c r="M13" s="40">
        <v>5081898.6900000004</v>
      </c>
      <c r="N13" s="43">
        <v>2548236.3200000003</v>
      </c>
      <c r="O13" s="40">
        <v>7699935.6999999993</v>
      </c>
      <c r="P13" s="40">
        <v>5122719.5399999991</v>
      </c>
      <c r="Q13" s="40">
        <v>2845785.72</v>
      </c>
      <c r="R13" s="43">
        <v>1029425.78</v>
      </c>
      <c r="S13" s="40">
        <v>1868217.8199999998</v>
      </c>
      <c r="T13" s="40">
        <v>1090926.2800000003</v>
      </c>
      <c r="U13" s="40">
        <v>637709.65</v>
      </c>
      <c r="V13" s="43">
        <v>292715.19</v>
      </c>
      <c r="W13" s="40">
        <v>1328808.1099999999</v>
      </c>
      <c r="X13" s="40">
        <v>992608.24</v>
      </c>
      <c r="Y13" s="40">
        <v>572991.67000000004</v>
      </c>
      <c r="Z13" s="43">
        <v>326473.24999999994</v>
      </c>
      <c r="AA13" s="40">
        <v>2058106.8300000003</v>
      </c>
      <c r="AB13" s="40">
        <v>1568627.7400000002</v>
      </c>
      <c r="AC13" s="40">
        <v>1073686.3</v>
      </c>
      <c r="AD13" s="43">
        <v>538178.51</v>
      </c>
      <c r="AE13" s="40">
        <v>2154164.3400000003</v>
      </c>
      <c r="AF13" s="40">
        <v>1416837.73</v>
      </c>
      <c r="AG13" s="40">
        <v>955385.92000000016</v>
      </c>
      <c r="AH13" s="43">
        <v>496799.59</v>
      </c>
      <c r="AI13" s="40">
        <v>1859789.8799999997</v>
      </c>
      <c r="AJ13" s="40">
        <v>1390310.1400000004</v>
      </c>
      <c r="AK13" s="40">
        <v>853058.78</v>
      </c>
      <c r="AL13" s="43">
        <v>469369.80000000005</v>
      </c>
      <c r="AM13" s="40">
        <v>1214884.6200000001</v>
      </c>
      <c r="AN13" s="40">
        <v>834169.88000000012</v>
      </c>
      <c r="AO13" s="40">
        <v>546932.49</v>
      </c>
      <c r="AP13" s="43">
        <v>252829.5</v>
      </c>
      <c r="AQ13" s="40">
        <v>976588.22000000009</v>
      </c>
      <c r="AR13" s="40">
        <v>737310.30999999994</v>
      </c>
      <c r="AS13" s="40">
        <v>478714.86</v>
      </c>
      <c r="AT13" s="43">
        <v>238552.69</v>
      </c>
      <c r="AU13" s="40">
        <v>1227698.54</v>
      </c>
      <c r="AV13" s="40">
        <v>950136.47</v>
      </c>
      <c r="AW13" s="40">
        <v>634872.38000000012</v>
      </c>
      <c r="AX13" s="43">
        <v>293694.65000000002</v>
      </c>
      <c r="AY13" s="40">
        <v>1354860.69</v>
      </c>
      <c r="AZ13" s="40">
        <v>1074215.94</v>
      </c>
      <c r="BA13" s="40">
        <v>769903.47000000009</v>
      </c>
      <c r="BB13" s="43">
        <v>367418.86</v>
      </c>
      <c r="BC13" s="40">
        <v>1970758.31</v>
      </c>
      <c r="BD13" s="40">
        <v>1497988.5599999998</v>
      </c>
      <c r="BE13" s="40">
        <v>977449.03</v>
      </c>
      <c r="BF13" s="43">
        <v>451209.01</v>
      </c>
    </row>
    <row r="14" spans="3:58" ht="11.25" customHeight="1">
      <c r="C14" s="47" t="s">
        <v>73</v>
      </c>
      <c r="D14" s="65" t="s">
        <v>233</v>
      </c>
      <c r="E14" s="150">
        <v>0</v>
      </c>
      <c r="F14" s="161">
        <v>0</v>
      </c>
      <c r="G14" s="150">
        <v>0</v>
      </c>
      <c r="H14" s="40">
        <v>0</v>
      </c>
      <c r="I14" s="40">
        <v>0</v>
      </c>
      <c r="J14" s="43">
        <v>0</v>
      </c>
      <c r="K14" s="40">
        <v>0</v>
      </c>
      <c r="L14" s="40">
        <v>0</v>
      </c>
      <c r="M14" s="40">
        <v>0</v>
      </c>
      <c r="N14" s="43">
        <v>0</v>
      </c>
      <c r="O14" s="40">
        <v>0</v>
      </c>
      <c r="P14" s="40">
        <v>0</v>
      </c>
      <c r="Q14" s="40">
        <v>0</v>
      </c>
      <c r="R14" s="43">
        <v>0</v>
      </c>
      <c r="S14" s="40">
        <v>0</v>
      </c>
      <c r="T14" s="40">
        <v>0</v>
      </c>
      <c r="U14" s="40">
        <v>0</v>
      </c>
      <c r="V14" s="43">
        <v>0</v>
      </c>
      <c r="W14" s="40">
        <v>0</v>
      </c>
      <c r="X14" s="40">
        <v>0</v>
      </c>
      <c r="Y14" s="40">
        <v>0</v>
      </c>
      <c r="Z14" s="43">
        <v>0</v>
      </c>
      <c r="AA14" s="40">
        <v>0</v>
      </c>
      <c r="AB14" s="40">
        <v>0</v>
      </c>
      <c r="AC14" s="40">
        <v>0</v>
      </c>
      <c r="AD14" s="43">
        <v>0</v>
      </c>
      <c r="AE14" s="40">
        <v>0</v>
      </c>
      <c r="AF14" s="40">
        <v>0</v>
      </c>
      <c r="AG14" s="40">
        <v>0</v>
      </c>
      <c r="AH14" s="43">
        <v>0</v>
      </c>
      <c r="AI14" s="40">
        <v>0</v>
      </c>
      <c r="AJ14" s="40">
        <v>0</v>
      </c>
      <c r="AK14" s="40">
        <v>0</v>
      </c>
      <c r="AL14" s="43">
        <v>0</v>
      </c>
      <c r="AM14" s="40">
        <v>0</v>
      </c>
      <c r="AN14" s="40">
        <v>0</v>
      </c>
      <c r="AO14" s="40">
        <v>0</v>
      </c>
      <c r="AP14" s="43">
        <v>0</v>
      </c>
      <c r="AQ14" s="40">
        <v>0</v>
      </c>
      <c r="AR14" s="40">
        <v>0</v>
      </c>
      <c r="AS14" s="40">
        <v>0</v>
      </c>
      <c r="AT14" s="43">
        <v>0</v>
      </c>
      <c r="AU14" s="40">
        <v>0</v>
      </c>
      <c r="AV14" s="40">
        <v>0</v>
      </c>
      <c r="AW14" s="40">
        <v>0</v>
      </c>
      <c r="AX14" s="43">
        <v>0</v>
      </c>
      <c r="AY14" s="40">
        <v>0</v>
      </c>
      <c r="AZ14" s="40">
        <v>0</v>
      </c>
      <c r="BA14" s="40">
        <v>0</v>
      </c>
      <c r="BB14" s="43">
        <v>0</v>
      </c>
      <c r="BC14" s="40">
        <v>0</v>
      </c>
      <c r="BD14" s="40">
        <v>0</v>
      </c>
      <c r="BE14" s="40">
        <v>0</v>
      </c>
      <c r="BF14" s="43">
        <v>0</v>
      </c>
    </row>
    <row r="15" spans="3:58" ht="11.25" customHeight="1">
      <c r="C15" s="47" t="s">
        <v>74</v>
      </c>
      <c r="D15" s="65" t="s">
        <v>234</v>
      </c>
      <c r="E15" s="150">
        <v>-434545.33999999997</v>
      </c>
      <c r="F15" s="161">
        <v>377105.73</v>
      </c>
      <c r="G15" s="150">
        <v>-8882.92</v>
      </c>
      <c r="H15" s="40">
        <v>-554122.37000000011</v>
      </c>
      <c r="I15" s="40">
        <v>-355050.46</v>
      </c>
      <c r="J15" s="43">
        <v>-221904.58</v>
      </c>
      <c r="K15" s="40">
        <v>-495873.38999999966</v>
      </c>
      <c r="L15" s="40">
        <v>-109175.4299999997</v>
      </c>
      <c r="M15" s="40">
        <v>-46269.339999999618</v>
      </c>
      <c r="N15" s="43">
        <v>16860.52999999997</v>
      </c>
      <c r="O15" s="40">
        <v>879504.94000000041</v>
      </c>
      <c r="P15" s="40">
        <v>-199866.90999999936</v>
      </c>
      <c r="Q15" s="40">
        <v>-54633.529999999402</v>
      </c>
      <c r="R15" s="43">
        <v>-39181.68000000016</v>
      </c>
      <c r="S15" s="40">
        <v>275492.6800000004</v>
      </c>
      <c r="T15" s="40">
        <v>131894.60000000009</v>
      </c>
      <c r="U15" s="40">
        <v>195646.53</v>
      </c>
      <c r="V15" s="43">
        <v>252354.12</v>
      </c>
      <c r="W15" s="40">
        <v>-225275.05999999982</v>
      </c>
      <c r="X15" s="40">
        <v>-4446.559999999954</v>
      </c>
      <c r="Y15" s="40">
        <v>56821.909999999953</v>
      </c>
      <c r="Z15" s="43">
        <v>43756.719999999994</v>
      </c>
      <c r="AA15" s="40">
        <v>76388.20000000023</v>
      </c>
      <c r="AB15" s="40">
        <v>-28594.780000000101</v>
      </c>
      <c r="AC15" s="40">
        <v>-6954.660000000129</v>
      </c>
      <c r="AD15" s="43">
        <v>-5362.9100000000471</v>
      </c>
      <c r="AE15" s="40">
        <v>-526064.29000000074</v>
      </c>
      <c r="AF15" s="40">
        <v>-136551.75999999983</v>
      </c>
      <c r="AG15" s="40">
        <v>-74333.309999999794</v>
      </c>
      <c r="AH15" s="43">
        <v>-30386.419999999969</v>
      </c>
      <c r="AI15" s="40">
        <v>-95232.820000000065</v>
      </c>
      <c r="AJ15" s="40">
        <v>-115067.07999999997</v>
      </c>
      <c r="AK15" s="40">
        <v>-25563.01</v>
      </c>
      <c r="AL15" s="43">
        <v>-32979.39999999998</v>
      </c>
      <c r="AM15" s="40">
        <v>-136831.87000000005</v>
      </c>
      <c r="AN15" s="40">
        <v>1310.6199999999226</v>
      </c>
      <c r="AO15" s="40">
        <v>7753.4100000000035</v>
      </c>
      <c r="AP15" s="43">
        <v>36792.51999999999</v>
      </c>
      <c r="AQ15" s="40">
        <v>197484.03450000004</v>
      </c>
      <c r="AR15" s="40">
        <v>220845.99689999997</v>
      </c>
      <c r="AS15" s="40">
        <v>1124.010000000002</v>
      </c>
      <c r="AT15" s="43">
        <v>-3097.7099999999991</v>
      </c>
      <c r="AU15" s="40">
        <v>-17142.369999999966</v>
      </c>
      <c r="AV15" s="40">
        <v>7450.41</v>
      </c>
      <c r="AW15" s="40">
        <v>102.59999999998763</v>
      </c>
      <c r="AX15" s="43">
        <v>6597.6000000040513</v>
      </c>
      <c r="AY15" s="40">
        <v>34644.089999999953</v>
      </c>
      <c r="AZ15" s="40">
        <v>139365.28999999957</v>
      </c>
      <c r="BA15" s="40">
        <v>144407.42000000033</v>
      </c>
      <c r="BB15" s="43">
        <v>12981.379999998899</v>
      </c>
      <c r="BC15" s="40">
        <v>39757.159999999953</v>
      </c>
      <c r="BD15" s="40">
        <v>143542.82999999821</v>
      </c>
      <c r="BE15" s="40">
        <v>79851.45</v>
      </c>
      <c r="BF15" s="43">
        <v>-5222.9699999976438</v>
      </c>
    </row>
    <row r="16" spans="3:58" ht="11.25" customHeight="1">
      <c r="C16" s="47" t="s">
        <v>75</v>
      </c>
      <c r="D16" s="65" t="s">
        <v>235</v>
      </c>
      <c r="E16" s="150">
        <v>-742808.93856700009</v>
      </c>
      <c r="F16" s="161">
        <v>-736818.09741800011</v>
      </c>
      <c r="G16" s="150">
        <v>-63883.39</v>
      </c>
      <c r="H16" s="40">
        <v>-979788.55000000016</v>
      </c>
      <c r="I16" s="40">
        <v>-975443.42765100021</v>
      </c>
      <c r="J16" s="43">
        <v>-1009212.1243500002</v>
      </c>
      <c r="K16" s="40">
        <v>274663.77000000008</v>
      </c>
      <c r="L16" s="40">
        <v>-382737.26000000007</v>
      </c>
      <c r="M16" s="40">
        <v>-1292950.26</v>
      </c>
      <c r="N16" s="43">
        <v>-23459.810000000005</v>
      </c>
      <c r="O16" s="40">
        <v>-751502.5199999999</v>
      </c>
      <c r="P16" s="40">
        <v>-1519092.46</v>
      </c>
      <c r="Q16" s="40">
        <v>-1910102.18</v>
      </c>
      <c r="R16" s="43">
        <v>-89984.930000000022</v>
      </c>
      <c r="S16" s="40">
        <v>2790270.76</v>
      </c>
      <c r="T16" s="40">
        <v>821548.32000000007</v>
      </c>
      <c r="U16" s="40">
        <v>-4948.7299999999996</v>
      </c>
      <c r="V16" s="43">
        <v>71437.320000000007</v>
      </c>
      <c r="W16" s="40">
        <v>366419.17</v>
      </c>
      <c r="X16" s="40">
        <v>591389.74000000022</v>
      </c>
      <c r="Y16" s="40">
        <v>299602</v>
      </c>
      <c r="Z16" s="43">
        <v>283602</v>
      </c>
      <c r="AA16" s="40">
        <v>-190511.72999999998</v>
      </c>
      <c r="AB16" s="40">
        <v>550898.73</v>
      </c>
      <c r="AC16" s="40">
        <v>134849</v>
      </c>
      <c r="AD16" s="43">
        <v>242504</v>
      </c>
      <c r="AE16" s="40">
        <v>483158.12999999989</v>
      </c>
      <c r="AF16" s="40">
        <v>1000077.4899999998</v>
      </c>
      <c r="AG16" s="40">
        <v>550195.35000000009</v>
      </c>
      <c r="AH16" s="43">
        <v>577392</v>
      </c>
      <c r="AI16" s="40">
        <v>-280660.60999999987</v>
      </c>
      <c r="AJ16" s="40">
        <v>52886.39000000013</v>
      </c>
      <c r="AK16" s="40">
        <v>47338</v>
      </c>
      <c r="AL16" s="43">
        <v>89481</v>
      </c>
      <c r="AM16" s="40">
        <v>1011728.9099999999</v>
      </c>
      <c r="AN16" s="40">
        <v>842026.8</v>
      </c>
      <c r="AO16" s="40">
        <v>443509.80000000005</v>
      </c>
      <c r="AP16" s="43">
        <v>171016.55999999994</v>
      </c>
      <c r="AQ16" s="40">
        <v>-71226.800000000047</v>
      </c>
      <c r="AR16" s="40">
        <v>699081</v>
      </c>
      <c r="AS16" s="40">
        <v>-86213.330000000075</v>
      </c>
      <c r="AT16" s="43">
        <v>203860</v>
      </c>
      <c r="AU16" s="40">
        <v>113493</v>
      </c>
      <c r="AV16" s="40">
        <v>248139.64999999991</v>
      </c>
      <c r="AW16" s="40">
        <v>13116</v>
      </c>
      <c r="AX16" s="43">
        <v>-6362.4700000000885</v>
      </c>
      <c r="AY16" s="40">
        <v>140120.24000000011</v>
      </c>
      <c r="AZ16" s="40">
        <v>337845.21000000008</v>
      </c>
      <c r="BA16" s="40">
        <v>434978.15</v>
      </c>
      <c r="BB16" s="43">
        <v>67371</v>
      </c>
      <c r="BC16" s="40">
        <v>25852.999999999942</v>
      </c>
      <c r="BD16" s="40">
        <v>111464.99999999994</v>
      </c>
      <c r="BE16" s="40">
        <v>-13250</v>
      </c>
      <c r="BF16" s="43">
        <v>6457.1199999999953</v>
      </c>
    </row>
    <row r="17" spans="3:58" ht="11.25" customHeight="1">
      <c r="C17" s="47" t="s">
        <v>76</v>
      </c>
      <c r="D17" s="65" t="s">
        <v>236</v>
      </c>
      <c r="E17" s="150">
        <v>-7859478.079055015</v>
      </c>
      <c r="F17" s="161">
        <v>-1656520.3506129915</v>
      </c>
      <c r="G17" s="150">
        <v>42690622.640000001</v>
      </c>
      <c r="H17" s="40">
        <v>34113444.450060055</v>
      </c>
      <c r="I17" s="40">
        <v>2652152.3415470039</v>
      </c>
      <c r="J17" s="43">
        <v>-28849215.644099999</v>
      </c>
      <c r="K17" s="40">
        <v>8805976.1259999461</v>
      </c>
      <c r="L17" s="40">
        <v>3126726.1899999822</v>
      </c>
      <c r="M17" s="40">
        <v>-10007423.230000008</v>
      </c>
      <c r="N17" s="43">
        <v>-14376968.010000009</v>
      </c>
      <c r="O17" s="40">
        <v>-29687012.889999989</v>
      </c>
      <c r="P17" s="40">
        <v>-37251344.090000018</v>
      </c>
      <c r="Q17" s="40">
        <v>-12908941.620000007</v>
      </c>
      <c r="R17" s="43">
        <v>-40363976.960000016</v>
      </c>
      <c r="S17" s="40">
        <v>-53623789.070000008</v>
      </c>
      <c r="T17" s="40">
        <v>-51997651.859999977</v>
      </c>
      <c r="U17" s="40">
        <v>-55517435.159999996</v>
      </c>
      <c r="V17" s="43">
        <v>-47145661.830000013</v>
      </c>
      <c r="W17" s="40">
        <v>-26115407.12999998</v>
      </c>
      <c r="X17" s="40">
        <v>-21065560.830000006</v>
      </c>
      <c r="Y17" s="40">
        <v>-36557766.670000009</v>
      </c>
      <c r="Z17" s="43">
        <v>-27338864.489999987</v>
      </c>
      <c r="AA17" s="40">
        <v>-5835752.5900000008</v>
      </c>
      <c r="AB17" s="40">
        <v>-10404704.189999994</v>
      </c>
      <c r="AC17" s="40">
        <v>-16546711.229999997</v>
      </c>
      <c r="AD17" s="43">
        <v>-9372426.4699999858</v>
      </c>
      <c r="AE17" s="40">
        <v>2145079.1000000038</v>
      </c>
      <c r="AF17" s="40">
        <v>2065302.4800000072</v>
      </c>
      <c r="AG17" s="40">
        <v>4719635.9600000074</v>
      </c>
      <c r="AH17" s="43">
        <v>-6414638.8499999903</v>
      </c>
      <c r="AI17" s="40">
        <v>-9812323.890000008</v>
      </c>
      <c r="AJ17" s="40">
        <v>-7539357.950000002</v>
      </c>
      <c r="AK17" s="40">
        <v>-4434664.2600000016</v>
      </c>
      <c r="AL17" s="43">
        <v>-2257768.1099999971</v>
      </c>
      <c r="AM17" s="40">
        <v>-12877176.870000003</v>
      </c>
      <c r="AN17" s="40">
        <v>-244386.16000000329</v>
      </c>
      <c r="AO17" s="40">
        <v>-2029016.4099999988</v>
      </c>
      <c r="AP17" s="43">
        <v>-5421344.6999999993</v>
      </c>
      <c r="AQ17" s="40">
        <v>-9636182.3999999966</v>
      </c>
      <c r="AR17" s="40">
        <v>-5730055.7299999986</v>
      </c>
      <c r="AS17" s="40">
        <v>-8222889.04</v>
      </c>
      <c r="AT17" s="43">
        <v>-6370243.839999998</v>
      </c>
      <c r="AU17" s="40">
        <v>-11079285.450000003</v>
      </c>
      <c r="AV17" s="40">
        <v>-7786482.9999999981</v>
      </c>
      <c r="AW17" s="40">
        <v>-5868129.5200000033</v>
      </c>
      <c r="AX17" s="43">
        <v>-7430525.1699999962</v>
      </c>
      <c r="AY17" s="40">
        <v>-504375.38000000047</v>
      </c>
      <c r="AZ17" s="40">
        <v>-4074068.6199999996</v>
      </c>
      <c r="BA17" s="40">
        <v>-2581702.4700000021</v>
      </c>
      <c r="BB17" s="43">
        <v>-936578.16999999911</v>
      </c>
      <c r="BC17" s="40">
        <v>2444066.87</v>
      </c>
      <c r="BD17" s="40">
        <v>389820.16000000015</v>
      </c>
      <c r="BE17" s="40">
        <v>-250080.78999999911</v>
      </c>
      <c r="BF17" s="43">
        <v>-812849.87999999896</v>
      </c>
    </row>
    <row r="18" spans="3:58" ht="11.25" customHeight="1">
      <c r="C18" s="47" t="s">
        <v>77</v>
      </c>
      <c r="D18" s="65" t="s">
        <v>237</v>
      </c>
      <c r="E18" s="150">
        <v>-18156900.570959009</v>
      </c>
      <c r="F18" s="161">
        <v>-5149644.5014880486</v>
      </c>
      <c r="G18" s="150">
        <v>-13154844.33</v>
      </c>
      <c r="H18" s="40">
        <v>-4308022.8566499986</v>
      </c>
      <c r="I18" s="40">
        <v>-15279066.075511973</v>
      </c>
      <c r="J18" s="43">
        <v>-10971865.655149978</v>
      </c>
      <c r="K18" s="40">
        <v>-7616659.2908600355</v>
      </c>
      <c r="L18" s="40">
        <v>827235.9699999548</v>
      </c>
      <c r="M18" s="40">
        <v>-10945437.670000069</v>
      </c>
      <c r="N18" s="43">
        <v>-1427069.0700000143</v>
      </c>
      <c r="O18" s="40">
        <v>6020798.7300000442</v>
      </c>
      <c r="P18" s="40">
        <v>17776784.450000007</v>
      </c>
      <c r="Q18" s="40">
        <v>1609954.5700000322</v>
      </c>
      <c r="R18" s="43">
        <v>16763009.739999993</v>
      </c>
      <c r="S18" s="40">
        <v>-48466251.170000009</v>
      </c>
      <c r="T18" s="40">
        <v>-20627180.929999992</v>
      </c>
      <c r="U18" s="40">
        <v>-30352741.789999999</v>
      </c>
      <c r="V18" s="43">
        <v>-13633494.209999973</v>
      </c>
      <c r="W18" s="40">
        <v>-7261755.3799999962</v>
      </c>
      <c r="X18" s="40">
        <v>15108655.009999968</v>
      </c>
      <c r="Y18" s="40">
        <v>10134193.049999982</v>
      </c>
      <c r="Z18" s="43">
        <v>24021602.989999965</v>
      </c>
      <c r="AA18" s="40">
        <v>-57050.239999978687</v>
      </c>
      <c r="AB18" s="40">
        <v>-150844.59000000218</v>
      </c>
      <c r="AC18" s="40">
        <v>-1351704.9699999802</v>
      </c>
      <c r="AD18" s="43">
        <v>3147976.4200000148</v>
      </c>
      <c r="AE18" s="40">
        <v>-24727143.519999992</v>
      </c>
      <c r="AF18" s="40">
        <v>-34213296.919999972</v>
      </c>
      <c r="AG18" s="40">
        <v>-21749314.488699995</v>
      </c>
      <c r="AH18" s="43">
        <v>-11404204.409999974</v>
      </c>
      <c r="AI18" s="40">
        <v>-19438653.970000014</v>
      </c>
      <c r="AJ18" s="40">
        <v>-42278831.720000014</v>
      </c>
      <c r="AK18" s="40">
        <v>-19722437.919999991</v>
      </c>
      <c r="AL18" s="43">
        <v>-7622620.1999999974</v>
      </c>
      <c r="AM18" s="40">
        <v>-12868780.199999996</v>
      </c>
      <c r="AN18" s="40">
        <v>-17073773.649999987</v>
      </c>
      <c r="AO18" s="40">
        <v>-7375096.5100000026</v>
      </c>
      <c r="AP18" s="43">
        <v>-298925.28999999887</v>
      </c>
      <c r="AQ18" s="40">
        <v>-8632256.9199999962</v>
      </c>
      <c r="AR18" s="40">
        <v>-27100066.260000002</v>
      </c>
      <c r="AS18" s="40">
        <v>-14218173.879999997</v>
      </c>
      <c r="AT18" s="43">
        <v>-4091790.33</v>
      </c>
      <c r="AU18" s="40">
        <v>-8231927.4399999976</v>
      </c>
      <c r="AV18" s="40">
        <v>-17624068.75</v>
      </c>
      <c r="AW18" s="40">
        <v>-4079068.489999996</v>
      </c>
      <c r="AX18" s="43">
        <v>1591049.5700000026</v>
      </c>
      <c r="AY18" s="40">
        <v>-8426600.5900000036</v>
      </c>
      <c r="AZ18" s="40">
        <v>-14036093.420000004</v>
      </c>
      <c r="BA18" s="40">
        <v>-6367378.8900000034</v>
      </c>
      <c r="BB18" s="43">
        <v>-2868919.2599999979</v>
      </c>
      <c r="BC18" s="40">
        <v>3491588.4000000013</v>
      </c>
      <c r="BD18" s="40">
        <v>-1308260.6599999992</v>
      </c>
      <c r="BE18" s="40">
        <v>858242.10000000242</v>
      </c>
      <c r="BF18" s="43">
        <v>-837036.51999999885</v>
      </c>
    </row>
    <row r="19" spans="3:58" ht="11.25" customHeight="1">
      <c r="C19" s="47" t="s">
        <v>78</v>
      </c>
      <c r="D19" s="65" t="s">
        <v>238</v>
      </c>
      <c r="E19" s="150">
        <v>19150417.588780027</v>
      </c>
      <c r="F19" s="161">
        <v>7145503.9028470442</v>
      </c>
      <c r="G19" s="150">
        <v>7408736.5800000001</v>
      </c>
      <c r="H19" s="40">
        <v>-5285631.2913210243</v>
      </c>
      <c r="I19" s="40">
        <v>33293780.883929044</v>
      </c>
      <c r="J19" s="43">
        <v>36249454.98601909</v>
      </c>
      <c r="K19" s="40">
        <v>20354802.854110971</v>
      </c>
      <c r="L19" s="40">
        <v>8816997.5100000054</v>
      </c>
      <c r="M19" s="40">
        <v>27351095.440000001</v>
      </c>
      <c r="N19" s="43">
        <v>6744447.9999999395</v>
      </c>
      <c r="O19" s="40">
        <v>-27698230.679999933</v>
      </c>
      <c r="P19" s="40">
        <v>-21671463.92999994</v>
      </c>
      <c r="Q19" s="40">
        <v>-33499175.099999946</v>
      </c>
      <c r="R19" s="43">
        <v>-15200956.92999994</v>
      </c>
      <c r="S19" s="40">
        <v>108890423.41999996</v>
      </c>
      <c r="T19" s="40">
        <v>54625061.410000019</v>
      </c>
      <c r="U19" s="40">
        <v>61238006.990000002</v>
      </c>
      <c r="V19" s="43">
        <v>69160655.600000054</v>
      </c>
      <c r="W19" s="40">
        <v>37754505.820000015</v>
      </c>
      <c r="X19" s="40">
        <v>2984069.3000000762</v>
      </c>
      <c r="Y19" s="40">
        <v>22169529.540000051</v>
      </c>
      <c r="Z19" s="43">
        <v>7898914.0700000031</v>
      </c>
      <c r="AA19" s="40">
        <v>7572883.8499999633</v>
      </c>
      <c r="AB19" s="40">
        <v>16579585.669999963</v>
      </c>
      <c r="AC19" s="40">
        <v>27261311.680000015</v>
      </c>
      <c r="AD19" s="43">
        <v>12450250.70999998</v>
      </c>
      <c r="AE19" s="40">
        <v>16244068.249999989</v>
      </c>
      <c r="AF19" s="40">
        <v>28231414.639999978</v>
      </c>
      <c r="AG19" s="40">
        <v>16917167.360000011</v>
      </c>
      <c r="AH19" s="43">
        <v>17826931.219999943</v>
      </c>
      <c r="AI19" s="40">
        <v>26227497.810000006</v>
      </c>
      <c r="AJ19" s="40">
        <v>44984652.750000007</v>
      </c>
      <c r="AK19" s="40">
        <v>23487607.219999988</v>
      </c>
      <c r="AL19" s="43">
        <v>8056983.5200000014</v>
      </c>
      <c r="AM19" s="40">
        <v>13445180.770000016</v>
      </c>
      <c r="AN19" s="40">
        <v>14640545.40000001</v>
      </c>
      <c r="AO19" s="40">
        <v>7561841.4600000056</v>
      </c>
      <c r="AP19" s="43">
        <v>4316984.599999995</v>
      </c>
      <c r="AQ19" s="40">
        <v>7744845.8799999952</v>
      </c>
      <c r="AR19" s="40">
        <v>22366328.75999999</v>
      </c>
      <c r="AS19" s="40">
        <v>17372165.52999999</v>
      </c>
      <c r="AT19" s="43">
        <v>9139072.7599999905</v>
      </c>
      <c r="AU19" s="40">
        <v>16277171.140000001</v>
      </c>
      <c r="AV19" s="40">
        <v>20475440.59</v>
      </c>
      <c r="AW19" s="40">
        <v>6233955.6899999902</v>
      </c>
      <c r="AX19" s="43">
        <v>6201495.3199999901</v>
      </c>
      <c r="AY19" s="40">
        <v>6702990.8100000108</v>
      </c>
      <c r="AZ19" s="40">
        <v>17244853.919999998</v>
      </c>
      <c r="BA19" s="40">
        <v>9099548.3699999992</v>
      </c>
      <c r="BB19" s="43">
        <v>4443822.5199999977</v>
      </c>
      <c r="BC19" s="40">
        <v>-7523387.2500000019</v>
      </c>
      <c r="BD19" s="40">
        <v>-494038.59000000183</v>
      </c>
      <c r="BE19" s="40">
        <v>-1824258.4900000002</v>
      </c>
      <c r="BF19" s="43">
        <v>2042990.9399999972</v>
      </c>
    </row>
    <row r="20" spans="3:58" ht="11.25" customHeight="1">
      <c r="C20" s="47" t="s">
        <v>79</v>
      </c>
      <c r="D20" s="65" t="s">
        <v>239</v>
      </c>
      <c r="E20" s="150">
        <v>1016140</v>
      </c>
      <c r="F20" s="161">
        <v>558846</v>
      </c>
      <c r="G20" s="150">
        <v>-3642745</v>
      </c>
      <c r="H20" s="40">
        <v>-1904768</v>
      </c>
      <c r="I20" s="40">
        <v>-3175484</v>
      </c>
      <c r="J20" s="43">
        <v>281946</v>
      </c>
      <c r="K20" s="40">
        <v>531794</v>
      </c>
      <c r="L20" s="40">
        <v>1030929</v>
      </c>
      <c r="M20" s="40">
        <v>212291</v>
      </c>
      <c r="N20" s="43">
        <v>-208454</v>
      </c>
      <c r="O20" s="40">
        <v>-91171</v>
      </c>
      <c r="P20" s="40">
        <v>223416</v>
      </c>
      <c r="Q20" s="40">
        <v>259100</v>
      </c>
      <c r="R20" s="43">
        <v>-266337</v>
      </c>
      <c r="S20" s="40">
        <v>-1005850</v>
      </c>
      <c r="T20" s="40">
        <v>-262470</v>
      </c>
      <c r="U20" s="40">
        <v>-115938</v>
      </c>
      <c r="V20" s="43">
        <v>-162937</v>
      </c>
      <c r="W20" s="40">
        <v>-1062783</v>
      </c>
      <c r="X20" s="40">
        <v>-806797</v>
      </c>
      <c r="Y20" s="40">
        <v>-1026711</v>
      </c>
      <c r="Z20" s="43">
        <v>-413379</v>
      </c>
      <c r="AA20" s="40"/>
      <c r="AB20" s="40"/>
      <c r="AC20" s="40"/>
      <c r="AD20" s="43"/>
      <c r="AE20" s="40"/>
      <c r="AF20" s="40"/>
      <c r="AG20" s="40"/>
      <c r="AH20" s="43"/>
      <c r="AI20" s="40"/>
      <c r="AJ20" s="40"/>
      <c r="AK20" s="40"/>
      <c r="AL20" s="43"/>
      <c r="AM20" s="40"/>
      <c r="AN20" s="40"/>
      <c r="AO20" s="40"/>
      <c r="AP20" s="43"/>
      <c r="AQ20" s="40"/>
      <c r="AR20" s="40"/>
      <c r="AS20" s="40"/>
      <c r="AT20" s="43"/>
      <c r="AU20" s="40"/>
      <c r="AV20" s="40"/>
      <c r="AW20" s="40"/>
      <c r="AX20" s="43"/>
      <c r="AY20" s="40"/>
      <c r="AZ20" s="40"/>
      <c r="BA20" s="40"/>
      <c r="BB20" s="43"/>
      <c r="BC20" s="40"/>
      <c r="BD20" s="40"/>
      <c r="BE20" s="40"/>
      <c r="BF20" s="43"/>
    </row>
    <row r="21" spans="3:58" ht="11.25" customHeight="1">
      <c r="C21" s="46" t="s">
        <v>80</v>
      </c>
      <c r="D21" s="64" t="s">
        <v>240</v>
      </c>
      <c r="E21" s="149">
        <v>7590226.5920870043</v>
      </c>
      <c r="F21" s="160">
        <v>7562593.8589120042</v>
      </c>
      <c r="G21" s="149">
        <v>30341828.039999999</v>
      </c>
      <c r="H21" s="38">
        <v>20338281.121479038</v>
      </c>
      <c r="I21" s="38">
        <v>7431842.0214620754</v>
      </c>
      <c r="J21" s="42">
        <v>271204.41126010631</v>
      </c>
      <c r="K21" s="38">
        <v>47831203.733345881</v>
      </c>
      <c r="L21" s="38">
        <v>38034342.369999938</v>
      </c>
      <c r="M21" s="38">
        <v>20027987.890000001</v>
      </c>
      <c r="N21" s="42">
        <v>261612.54999991599</v>
      </c>
      <c r="O21" s="38">
        <v>-12777373.639999874</v>
      </c>
      <c r="P21" s="38">
        <v>-8907765.0899999514</v>
      </c>
      <c r="Q21" s="38">
        <v>-25882414.079999924</v>
      </c>
      <c r="R21" s="42">
        <v>-27465683.379999958</v>
      </c>
      <c r="S21" s="38">
        <v>61574844.769999944</v>
      </c>
      <c r="T21" s="38">
        <v>21539560.480000045</v>
      </c>
      <c r="U21" s="38">
        <v>-1277299.31</v>
      </c>
      <c r="V21" s="42">
        <v>18804196.610000074</v>
      </c>
      <c r="W21" s="38">
        <v>24366284.490000039</v>
      </c>
      <c r="X21" s="38">
        <v>13700431.710000038</v>
      </c>
      <c r="Y21" s="38">
        <v>6839245.220000023</v>
      </c>
      <c r="Z21" s="42">
        <v>11970929.759999979</v>
      </c>
      <c r="AA21" s="38">
        <v>20503734.289999984</v>
      </c>
      <c r="AB21" s="38">
        <v>21231849.599999968</v>
      </c>
      <c r="AC21" s="38">
        <v>15581982.080000037</v>
      </c>
      <c r="AD21" s="42">
        <v>9342561.7000000086</v>
      </c>
      <c r="AE21" s="38">
        <v>8706057.3299999982</v>
      </c>
      <c r="AF21" s="38">
        <v>8880664.318500014</v>
      </c>
      <c r="AG21" s="38">
        <v>5502082.8526000232</v>
      </c>
      <c r="AH21" s="42">
        <v>2770171.4034999786</v>
      </c>
      <c r="AI21" s="38">
        <v>11095662.610799983</v>
      </c>
      <c r="AJ21" s="38">
        <v>7187843.1599999899</v>
      </c>
      <c r="AK21" s="38">
        <v>3706405.6999999946</v>
      </c>
      <c r="AL21" s="42">
        <v>99583.930000007502</v>
      </c>
      <c r="AM21" s="38">
        <v>1410246.990000017</v>
      </c>
      <c r="AN21" s="38">
        <v>8669063.4500000179</v>
      </c>
      <c r="AO21" s="38">
        <v>2313839.1700000041</v>
      </c>
      <c r="AP21" s="42">
        <v>294450.21999999677</v>
      </c>
      <c r="AQ21" s="38">
        <v>3142637.5545000006</v>
      </c>
      <c r="AR21" s="38">
        <v>1354116.3668999886</v>
      </c>
      <c r="AS21" s="38">
        <v>-1193729.5900000061</v>
      </c>
      <c r="AT21" s="42">
        <v>690952.24999999278</v>
      </c>
      <c r="AU21" s="38">
        <v>8326775.9800000014</v>
      </c>
      <c r="AV21" s="38">
        <v>3529257.7500000047</v>
      </c>
      <c r="AW21" s="38">
        <v>-106016.51000000909</v>
      </c>
      <c r="AX21" s="42">
        <v>1688130.5799999994</v>
      </c>
      <c r="AY21" s="38">
        <v>6758717.4100000057</v>
      </c>
      <c r="AZ21" s="38">
        <v>6362862.9899999928</v>
      </c>
      <c r="BA21" s="38">
        <v>4058343.4399999934</v>
      </c>
      <c r="BB21" s="42">
        <v>1979349.3699999996</v>
      </c>
      <c r="BC21" s="38">
        <v>4684449.05</v>
      </c>
      <c r="BD21" s="38">
        <v>3759030.259999997</v>
      </c>
      <c r="BE21" s="38">
        <v>1679498.7600000033</v>
      </c>
      <c r="BF21" s="42">
        <v>1802736.0100000016</v>
      </c>
    </row>
    <row r="22" spans="3:58" ht="11.25" customHeight="1">
      <c r="C22" s="47" t="s">
        <v>81</v>
      </c>
      <c r="D22" s="65" t="s">
        <v>81</v>
      </c>
      <c r="E22" s="150">
        <v>-1235009</v>
      </c>
      <c r="F22" s="161">
        <v>-512596</v>
      </c>
      <c r="G22" s="150">
        <v>-933824</v>
      </c>
      <c r="H22" s="40">
        <v>-927257</v>
      </c>
      <c r="I22" s="40">
        <v>-897590</v>
      </c>
      <c r="J22" s="43">
        <v>-681185</v>
      </c>
      <c r="K22" s="40">
        <v>-4392011</v>
      </c>
      <c r="L22" s="40">
        <v>-4130461</v>
      </c>
      <c r="M22" s="40">
        <v>-4109677</v>
      </c>
      <c r="N22" s="43">
        <v>-1551599</v>
      </c>
      <c r="O22" s="40">
        <v>-9562536</v>
      </c>
      <c r="P22" s="40">
        <v>-8107542</v>
      </c>
      <c r="Q22" s="40">
        <v>-6593264</v>
      </c>
      <c r="R22" s="43">
        <v>-1597550</v>
      </c>
      <c r="S22" s="40">
        <v>-13458297.24</v>
      </c>
      <c r="T22" s="40">
        <v>-11522336.24</v>
      </c>
      <c r="U22" s="40">
        <v>-3915109.24</v>
      </c>
      <c r="V22" s="43">
        <v>-128884</v>
      </c>
      <c r="W22" s="40">
        <v>-4197065</v>
      </c>
      <c r="X22" s="40">
        <v>-3952235</v>
      </c>
      <c r="Y22" s="40">
        <v>-2768395</v>
      </c>
      <c r="Z22" s="43">
        <v>-114841</v>
      </c>
      <c r="AA22" s="40">
        <v>-3672176</v>
      </c>
      <c r="AB22" s="40">
        <v>-2047662</v>
      </c>
      <c r="AC22" s="40">
        <v>-1566446</v>
      </c>
      <c r="AD22" s="43">
        <v>-151895</v>
      </c>
      <c r="AE22" s="40">
        <v>-1742984</v>
      </c>
      <c r="AF22" s="40">
        <v>-864477</v>
      </c>
      <c r="AG22" s="40">
        <v>-864477</v>
      </c>
      <c r="AH22" s="43">
        <v>-30620</v>
      </c>
      <c r="AI22" s="40">
        <v>-2071751</v>
      </c>
      <c r="AJ22" s="40">
        <v>-595859</v>
      </c>
      <c r="AK22" s="40">
        <v>-456767</v>
      </c>
      <c r="AL22" s="43">
        <v>-502081</v>
      </c>
      <c r="AM22" s="40">
        <v>-1910421</v>
      </c>
      <c r="AN22" s="40">
        <v>-994996</v>
      </c>
      <c r="AO22" s="40">
        <v>-994996</v>
      </c>
      <c r="AP22" s="43">
        <v>-994996</v>
      </c>
      <c r="AQ22" s="40">
        <v>-1875843</v>
      </c>
      <c r="AR22" s="40">
        <v>-1181881</v>
      </c>
      <c r="AS22" s="40">
        <v>-587684</v>
      </c>
      <c r="AT22" s="43">
        <v>-587684</v>
      </c>
      <c r="AU22" s="40">
        <v>-1195465</v>
      </c>
      <c r="AV22" s="40">
        <v>-403899</v>
      </c>
      <c r="AW22" s="40">
        <v>-232321</v>
      </c>
      <c r="AX22" s="43">
        <v>-232321</v>
      </c>
      <c r="AY22" s="40"/>
      <c r="AZ22" s="40"/>
      <c r="BA22" s="40"/>
      <c r="BB22" s="43"/>
      <c r="BC22" s="40"/>
      <c r="BD22" s="40"/>
      <c r="BE22" s="40"/>
      <c r="BF22" s="43"/>
    </row>
    <row r="23" spans="3:58" ht="11.25" customHeight="1">
      <c r="C23" s="45" t="s">
        <v>82</v>
      </c>
      <c r="D23" s="66" t="s">
        <v>241</v>
      </c>
      <c r="E23" s="151">
        <v>6355217.5920870043</v>
      </c>
      <c r="F23" s="162">
        <v>7049997.8589120042</v>
      </c>
      <c r="G23" s="151">
        <v>29408004.039999999</v>
      </c>
      <c r="H23" s="37">
        <v>19411024.121479038</v>
      </c>
      <c r="I23" s="37">
        <v>6534252.0214620754</v>
      </c>
      <c r="J23" s="41">
        <v>-409980.58873989369</v>
      </c>
      <c r="K23" s="37">
        <v>43439192.733345881</v>
      </c>
      <c r="L23" s="37">
        <v>33903881.369999938</v>
      </c>
      <c r="M23" s="37">
        <v>15918310.890000001</v>
      </c>
      <c r="N23" s="41">
        <v>-1289986.450000084</v>
      </c>
      <c r="O23" s="37">
        <v>-22339909.639999874</v>
      </c>
      <c r="P23" s="37">
        <v>-17015307.089999951</v>
      </c>
      <c r="Q23" s="37">
        <v>-32475678.079999924</v>
      </c>
      <c r="R23" s="41">
        <v>-29063233.379999958</v>
      </c>
      <c r="S23" s="37">
        <v>48116547.529999942</v>
      </c>
      <c r="T23" s="37">
        <v>10017224.240000045</v>
      </c>
      <c r="U23" s="37">
        <v>-5192408.55</v>
      </c>
      <c r="V23" s="41">
        <v>18675312.610000074</v>
      </c>
      <c r="W23" s="37">
        <v>20169219.490000043</v>
      </c>
      <c r="X23" s="37">
        <v>9748196.7100000381</v>
      </c>
      <c r="Y23" s="37">
        <v>4070850.220000023</v>
      </c>
      <c r="Z23" s="41">
        <v>11856088.759999983</v>
      </c>
      <c r="AA23" s="37">
        <v>16831558.289999984</v>
      </c>
      <c r="AB23" s="37">
        <v>19184187.599999968</v>
      </c>
      <c r="AC23" s="37">
        <v>14015536.080000035</v>
      </c>
      <c r="AD23" s="41">
        <v>9190666.7000000086</v>
      </c>
      <c r="AE23" s="37">
        <v>6963073.3299999973</v>
      </c>
      <c r="AF23" s="37">
        <v>8180028.3000000138</v>
      </c>
      <c r="AG23" s="37">
        <v>4717024.3813000219</v>
      </c>
      <c r="AH23" s="41">
        <v>2796809.7899999772</v>
      </c>
      <c r="AI23" s="37">
        <v>9056634.829999987</v>
      </c>
      <c r="AJ23" s="37">
        <v>6611350.3199999854</v>
      </c>
      <c r="AK23" s="37">
        <v>3249638.6999999937</v>
      </c>
      <c r="AL23" s="41">
        <v>-402497.06999999192</v>
      </c>
      <c r="AM23" s="37">
        <v>-500174.00999998301</v>
      </c>
      <c r="AN23" s="37">
        <v>7674067.4500000179</v>
      </c>
      <c r="AO23" s="37">
        <v>1318843.1700000034</v>
      </c>
      <c r="AP23" s="41">
        <v>-700545.78000000282</v>
      </c>
      <c r="AQ23" s="37">
        <v>1266794.5545000006</v>
      </c>
      <c r="AR23" s="37">
        <v>172235.36689998955</v>
      </c>
      <c r="AS23" s="37">
        <v>-1781413.5900000061</v>
      </c>
      <c r="AT23" s="41">
        <v>103268.24999999511</v>
      </c>
      <c r="AU23" s="37">
        <v>7131310.9800000004</v>
      </c>
      <c r="AV23" s="37">
        <v>3125358.7499999944</v>
      </c>
      <c r="AW23" s="37">
        <v>-338337.51000000653</v>
      </c>
      <c r="AX23" s="41">
        <v>1455809.5799999975</v>
      </c>
      <c r="AY23" s="37">
        <v>6758717.4100000001</v>
      </c>
      <c r="AZ23" s="37">
        <v>6362862.9899999965</v>
      </c>
      <c r="BA23" s="37">
        <v>4058343.4399999953</v>
      </c>
      <c r="BB23" s="41">
        <v>1979349.37</v>
      </c>
      <c r="BC23" s="37">
        <v>4684449.0499999989</v>
      </c>
      <c r="BD23" s="37">
        <v>3759030.259999997</v>
      </c>
      <c r="BE23" s="37">
        <v>1679498.7600000033</v>
      </c>
      <c r="BF23" s="41">
        <v>1802736.0100000016</v>
      </c>
    </row>
    <row r="24" spans="3:58" ht="11.25" customHeight="1">
      <c r="C24" s="45" t="s">
        <v>83</v>
      </c>
      <c r="D24" s="66" t="s">
        <v>83</v>
      </c>
      <c r="E24" s="151"/>
      <c r="F24" s="162"/>
      <c r="G24" s="151"/>
      <c r="H24" s="37"/>
      <c r="I24" s="37"/>
      <c r="J24" s="41"/>
      <c r="K24" s="37"/>
      <c r="L24" s="37"/>
      <c r="M24" s="37"/>
      <c r="N24" s="41"/>
      <c r="O24" s="37"/>
      <c r="P24" s="37"/>
      <c r="Q24" s="37"/>
      <c r="R24" s="41"/>
      <c r="S24" s="37"/>
      <c r="T24" s="37"/>
      <c r="U24" s="37"/>
      <c r="V24" s="41"/>
      <c r="W24" s="37"/>
      <c r="X24" s="37"/>
      <c r="Y24" s="37"/>
      <c r="Z24" s="41"/>
      <c r="AA24" s="37"/>
      <c r="AB24" s="37"/>
      <c r="AC24" s="37"/>
      <c r="AD24" s="41"/>
      <c r="AE24" s="37"/>
      <c r="AF24" s="37"/>
      <c r="AG24" s="37"/>
      <c r="AH24" s="41"/>
      <c r="AI24" s="37"/>
      <c r="AJ24" s="37"/>
      <c r="AK24" s="37"/>
      <c r="AL24" s="41"/>
      <c r="AM24" s="37"/>
      <c r="AN24" s="37"/>
      <c r="AO24" s="37"/>
      <c r="AP24" s="41"/>
      <c r="AQ24" s="37"/>
      <c r="AR24" s="37"/>
      <c r="AS24" s="37"/>
      <c r="AT24" s="41"/>
      <c r="AU24" s="37"/>
      <c r="AV24" s="37"/>
      <c r="AW24" s="37"/>
      <c r="AX24" s="41"/>
      <c r="AY24" s="37"/>
      <c r="AZ24" s="37"/>
      <c r="BA24" s="37"/>
      <c r="BB24" s="41"/>
      <c r="BC24" s="37"/>
      <c r="BD24" s="37"/>
      <c r="BE24" s="37"/>
      <c r="BF24" s="41"/>
    </row>
    <row r="25" spans="3:58" ht="11.25" customHeight="1">
      <c r="C25" s="45" t="s">
        <v>84</v>
      </c>
      <c r="D25" s="66" t="s">
        <v>242</v>
      </c>
      <c r="E25" s="151"/>
      <c r="F25" s="162"/>
      <c r="G25" s="151"/>
      <c r="H25" s="37"/>
      <c r="I25" s="37"/>
      <c r="J25" s="41"/>
      <c r="K25" s="37"/>
      <c r="L25" s="37"/>
      <c r="M25" s="37"/>
      <c r="N25" s="41"/>
      <c r="O25" s="37"/>
      <c r="P25" s="37"/>
      <c r="Q25" s="37"/>
      <c r="R25" s="41"/>
      <c r="S25" s="37"/>
      <c r="T25" s="37"/>
      <c r="U25" s="37"/>
      <c r="V25" s="41"/>
      <c r="W25" s="37"/>
      <c r="X25" s="37"/>
      <c r="Y25" s="37"/>
      <c r="Z25" s="41"/>
      <c r="AA25" s="37"/>
      <c r="AB25" s="37"/>
      <c r="AC25" s="37"/>
      <c r="AD25" s="41"/>
      <c r="AE25" s="37"/>
      <c r="AF25" s="37"/>
      <c r="AG25" s="37"/>
      <c r="AH25" s="41"/>
      <c r="AI25" s="37"/>
      <c r="AJ25" s="37"/>
      <c r="AK25" s="37"/>
      <c r="AL25" s="41"/>
      <c r="AM25" s="37"/>
      <c r="AN25" s="37"/>
      <c r="AO25" s="37"/>
      <c r="AP25" s="41"/>
      <c r="AQ25" s="37"/>
      <c r="AR25" s="37"/>
      <c r="AS25" s="37"/>
      <c r="AT25" s="41"/>
      <c r="AU25" s="37"/>
      <c r="AV25" s="37"/>
      <c r="AW25" s="37"/>
      <c r="AX25" s="41"/>
      <c r="AY25" s="37"/>
      <c r="AZ25" s="37"/>
      <c r="BA25" s="37"/>
      <c r="BB25" s="41"/>
      <c r="BC25" s="37"/>
      <c r="BD25" s="37"/>
      <c r="BE25" s="37"/>
      <c r="BF25" s="41"/>
    </row>
    <row r="26" spans="3:58" ht="11.25" customHeight="1">
      <c r="C26" s="47" t="s">
        <v>85</v>
      </c>
      <c r="D26" s="65" t="s">
        <v>243</v>
      </c>
      <c r="E26" s="150">
        <v>811051.08</v>
      </c>
      <c r="F26" s="161">
        <v>-7052.33</v>
      </c>
      <c r="G26" s="150">
        <v>2499045.7799999998</v>
      </c>
      <c r="H26" s="40">
        <v>324525.46000000002</v>
      </c>
      <c r="I26" s="40">
        <v>110130.15</v>
      </c>
      <c r="J26" s="43">
        <v>-1946.6200000000008</v>
      </c>
      <c r="K26" s="40">
        <v>328930.39999999997</v>
      </c>
      <c r="L26" s="40">
        <v>214003.84999999998</v>
      </c>
      <c r="M26" s="40">
        <v>128775.59999999998</v>
      </c>
      <c r="N26" s="43">
        <v>52910.559999999998</v>
      </c>
      <c r="O26" s="40">
        <v>311551.60000000003</v>
      </c>
      <c r="P26" s="40">
        <v>267609.0400000001</v>
      </c>
      <c r="Q26" s="40">
        <v>106711.90000000004</v>
      </c>
      <c r="R26" s="43">
        <v>80411.080000000075</v>
      </c>
      <c r="S26" s="40">
        <v>415032.02000000014</v>
      </c>
      <c r="T26" s="40">
        <v>250185.53</v>
      </c>
      <c r="U26" s="40">
        <v>177495.56</v>
      </c>
      <c r="V26" s="43">
        <v>106633.76000000001</v>
      </c>
      <c r="W26" s="40">
        <v>301694.75</v>
      </c>
      <c r="X26" s="40">
        <v>113120.02000000002</v>
      </c>
      <c r="Y26" s="40">
        <v>24869.039999999994</v>
      </c>
      <c r="Z26" s="43">
        <v>22760.179999999993</v>
      </c>
      <c r="AA26" s="40">
        <v>166058.71000000002</v>
      </c>
      <c r="AB26" s="40">
        <v>230533.78</v>
      </c>
      <c r="AC26" s="40">
        <v>133434.95000000001</v>
      </c>
      <c r="AD26" s="43">
        <v>84439.020000000019</v>
      </c>
      <c r="AE26" s="40">
        <v>545259.49</v>
      </c>
      <c r="AF26" s="40">
        <v>287653.27</v>
      </c>
      <c r="AG26" s="40">
        <v>207571.96999999997</v>
      </c>
      <c r="AH26" s="43">
        <v>100214.25</v>
      </c>
      <c r="AI26" s="40">
        <v>182114.55</v>
      </c>
      <c r="AJ26" s="40">
        <v>151927.54</v>
      </c>
      <c r="AK26" s="40">
        <v>44005.9</v>
      </c>
      <c r="AL26" s="43">
        <v>41983.759999999995</v>
      </c>
      <c r="AM26" s="40">
        <v>196691.05</v>
      </c>
      <c r="AN26" s="40">
        <v>72219.5</v>
      </c>
      <c r="AO26" s="40">
        <v>56772.35</v>
      </c>
      <c r="AP26" s="43">
        <v>17723.580000000002</v>
      </c>
      <c r="AQ26" s="40">
        <v>82081.2</v>
      </c>
      <c r="AR26" s="40">
        <v>30048.68</v>
      </c>
      <c r="AS26" s="40">
        <v>29170.71</v>
      </c>
      <c r="AT26" s="43">
        <v>14601.61</v>
      </c>
      <c r="AU26" s="40">
        <v>68348.87</v>
      </c>
      <c r="AV26" s="40">
        <v>31667.59</v>
      </c>
      <c r="AW26" s="40">
        <v>26139.14</v>
      </c>
      <c r="AX26" s="43">
        <v>7318</v>
      </c>
      <c r="AY26" s="40">
        <v>156801.46</v>
      </c>
      <c r="AZ26" s="40">
        <v>51463.24</v>
      </c>
      <c r="BA26" s="40">
        <v>23004.7</v>
      </c>
      <c r="BB26" s="43">
        <v>15300.81</v>
      </c>
      <c r="BC26" s="40">
        <v>113695.55</v>
      </c>
      <c r="BD26" s="40">
        <v>34630.080000000002</v>
      </c>
      <c r="BE26" s="40">
        <v>19228.05</v>
      </c>
      <c r="BF26" s="43">
        <v>11878.05</v>
      </c>
    </row>
    <row r="27" spans="3:58" ht="11.25" customHeight="1">
      <c r="C27" s="47" t="s">
        <v>86</v>
      </c>
      <c r="D27" s="65" t="s">
        <v>244</v>
      </c>
      <c r="E27" s="150">
        <v>-1254250.68</v>
      </c>
      <c r="F27" s="161">
        <v>-701254.76</v>
      </c>
      <c r="G27" s="150">
        <v>-8595730.4700000007</v>
      </c>
      <c r="H27" s="40">
        <v>-9242577.6520850006</v>
      </c>
      <c r="I27" s="40">
        <v>-6427829.4645469999</v>
      </c>
      <c r="J27" s="43">
        <v>-2912122.5699999994</v>
      </c>
      <c r="K27" s="40">
        <v>-10921495.870000001</v>
      </c>
      <c r="L27" s="40">
        <v>-6834824.4399999985</v>
      </c>
      <c r="M27" s="40">
        <v>-2781081.09</v>
      </c>
      <c r="N27" s="43">
        <v>-1442786.1900000004</v>
      </c>
      <c r="O27" s="40">
        <v>-8352033.7900000028</v>
      </c>
      <c r="P27" s="40">
        <v>-6013675.6100000069</v>
      </c>
      <c r="Q27" s="40">
        <v>-3613759.8199999994</v>
      </c>
      <c r="R27" s="43">
        <v>-1624533.4500000011</v>
      </c>
      <c r="S27" s="40">
        <v>-23013825.590000004</v>
      </c>
      <c r="T27" s="40">
        <v>-19406466.490000002</v>
      </c>
      <c r="U27" s="40">
        <v>-12309924.369999999</v>
      </c>
      <c r="V27" s="43">
        <v>-4421822.32</v>
      </c>
      <c r="W27" s="40">
        <v>-20799553.969999999</v>
      </c>
      <c r="X27" s="40">
        <v>-14027144.52</v>
      </c>
      <c r="Y27" s="40">
        <v>-3059537.04</v>
      </c>
      <c r="Z27" s="43">
        <v>-1064155.5099999998</v>
      </c>
      <c r="AA27" s="40">
        <v>-3072662.0199999986</v>
      </c>
      <c r="AB27" s="40">
        <v>-1653249.4199999992</v>
      </c>
      <c r="AC27" s="40">
        <v>-1037775.0988879994</v>
      </c>
      <c r="AD27" s="43">
        <v>-644681.96999999951</v>
      </c>
      <c r="AE27" s="40">
        <v>-12889263.109999996</v>
      </c>
      <c r="AF27" s="40">
        <v>-9650582.8300000001</v>
      </c>
      <c r="AG27" s="40">
        <v>-871659.41999999993</v>
      </c>
      <c r="AH27" s="43">
        <v>-378929.04000000004</v>
      </c>
      <c r="AI27" s="40">
        <v>-12910338.02</v>
      </c>
      <c r="AJ27" s="40">
        <v>-7175521.0299999975</v>
      </c>
      <c r="AK27" s="40">
        <v>-2131789.6799999997</v>
      </c>
      <c r="AL27" s="43">
        <v>-876325.28000000026</v>
      </c>
      <c r="AM27" s="40">
        <v>-9458802.7800000012</v>
      </c>
      <c r="AN27" s="40">
        <v>-6018031.1399999997</v>
      </c>
      <c r="AO27" s="40">
        <v>-4240216.3800000008</v>
      </c>
      <c r="AP27" s="43">
        <v>-1951709.1099999999</v>
      </c>
      <c r="AQ27" s="40">
        <v>-5298099.13</v>
      </c>
      <c r="AR27" s="40">
        <v>-2455876.6899999995</v>
      </c>
      <c r="AS27" s="40">
        <v>-1143371.8500000001</v>
      </c>
      <c r="AT27" s="43">
        <v>-473643.85</v>
      </c>
      <c r="AU27" s="40">
        <v>-3969093.3600000013</v>
      </c>
      <c r="AV27" s="40">
        <v>-3060329.5200000005</v>
      </c>
      <c r="AW27" s="40">
        <v>-2867853.29</v>
      </c>
      <c r="AX27" s="43">
        <v>-1195292.0699999998</v>
      </c>
      <c r="AY27" s="40">
        <v>-3574486.2399999998</v>
      </c>
      <c r="AZ27" s="40">
        <v>-1502414.2199999997</v>
      </c>
      <c r="BA27" s="40">
        <v>-860206.14999999991</v>
      </c>
      <c r="BB27" s="43">
        <v>-607146.08000000007</v>
      </c>
      <c r="BC27" s="40">
        <v>-5648910.5399999991</v>
      </c>
      <c r="BD27" s="40">
        <v>-5689542.0900000008</v>
      </c>
      <c r="BE27" s="40">
        <v>-5463247.5499999998</v>
      </c>
      <c r="BF27" s="43">
        <v>-2189130.71</v>
      </c>
    </row>
    <row r="28" spans="3:58" ht="11.25" customHeight="1">
      <c r="C28" s="47" t="s">
        <v>87</v>
      </c>
      <c r="D28" s="65" t="s">
        <v>245</v>
      </c>
      <c r="E28" s="150">
        <v>0</v>
      </c>
      <c r="F28" s="161">
        <v>0</v>
      </c>
      <c r="G28" s="150">
        <v>15000</v>
      </c>
      <c r="H28" s="40">
        <v>-7.4505805969238281E-9</v>
      </c>
      <c r="I28" s="40">
        <v>-7.4505805969238281E-9</v>
      </c>
      <c r="J28" s="43">
        <v>0</v>
      </c>
      <c r="K28" s="40">
        <v>-1.8044374883174896E-9</v>
      </c>
      <c r="L28" s="40">
        <v>0</v>
      </c>
      <c r="M28" s="40">
        <v>0</v>
      </c>
      <c r="N28" s="43">
        <v>0</v>
      </c>
      <c r="O28" s="40">
        <v>-1150000</v>
      </c>
      <c r="P28" s="40">
        <v>0</v>
      </c>
      <c r="Q28" s="40">
        <v>0</v>
      </c>
      <c r="R28" s="43">
        <v>0</v>
      </c>
      <c r="S28" s="40">
        <v>580121.18000000715</v>
      </c>
      <c r="T28" s="40">
        <v>8500</v>
      </c>
      <c r="U28" s="40">
        <v>0</v>
      </c>
      <c r="V28" s="43">
        <v>0</v>
      </c>
      <c r="W28" s="40">
        <v>-6600</v>
      </c>
      <c r="X28" s="40">
        <v>-3080057.29</v>
      </c>
      <c r="Y28" s="40">
        <v>-171250</v>
      </c>
      <c r="Z28" s="43">
        <v>0</v>
      </c>
      <c r="AA28" s="40">
        <v>-3100</v>
      </c>
      <c r="AB28" s="40">
        <v>-3100</v>
      </c>
      <c r="AC28" s="40">
        <v>-3100</v>
      </c>
      <c r="AD28" s="43">
        <v>-3100</v>
      </c>
      <c r="AE28" s="40">
        <v>795099.99999999814</v>
      </c>
      <c r="AF28" s="40">
        <v>420099.99999999814</v>
      </c>
      <c r="AG28" s="40">
        <v>270100</v>
      </c>
      <c r="AH28" s="43">
        <v>449050</v>
      </c>
      <c r="AI28" s="40">
        <v>1101244.1500000001</v>
      </c>
      <c r="AJ28" s="40">
        <v>1101244.1500000001</v>
      </c>
      <c r="AK28" s="40">
        <v>-102000</v>
      </c>
      <c r="AL28" s="43">
        <v>0</v>
      </c>
      <c r="AM28" s="40">
        <v>-391826.49999999814</v>
      </c>
      <c r="AN28" s="40">
        <v>-391826.5</v>
      </c>
      <c r="AO28" s="40">
        <v>-5000</v>
      </c>
      <c r="AP28" s="43">
        <v>0</v>
      </c>
      <c r="AQ28" s="40">
        <v>-8400</v>
      </c>
      <c r="AR28" s="40">
        <v>0</v>
      </c>
      <c r="AS28" s="40">
        <v>0</v>
      </c>
      <c r="AT28" s="43">
        <v>0</v>
      </c>
      <c r="AU28" s="40">
        <v>-4379668.24</v>
      </c>
      <c r="AV28" s="40">
        <v>-28750</v>
      </c>
      <c r="AW28" s="40">
        <v>0</v>
      </c>
      <c r="AX28" s="43">
        <v>0</v>
      </c>
      <c r="AY28" s="40">
        <v>0</v>
      </c>
      <c r="AZ28" s="40">
        <v>0</v>
      </c>
      <c r="BA28" s="40">
        <v>0</v>
      </c>
      <c r="BB28" s="43">
        <v>0</v>
      </c>
      <c r="BC28" s="40">
        <v>0</v>
      </c>
      <c r="BD28" s="40">
        <v>0</v>
      </c>
      <c r="BE28" s="40">
        <v>0</v>
      </c>
      <c r="BF28" s="43">
        <v>0</v>
      </c>
    </row>
    <row r="29" spans="3:58" ht="11.25" customHeight="1">
      <c r="C29" s="45" t="s">
        <v>88</v>
      </c>
      <c r="D29" s="66" t="s">
        <v>246</v>
      </c>
      <c r="E29" s="151">
        <v>-443199.59999999992</v>
      </c>
      <c r="F29" s="162">
        <v>-708307.09</v>
      </c>
      <c r="G29" s="151">
        <v>-6081684.6900000004</v>
      </c>
      <c r="H29" s="37">
        <v>-8918052.1920850072</v>
      </c>
      <c r="I29" s="37">
        <v>-6317699.3145470079</v>
      </c>
      <c r="J29" s="41">
        <v>-2914069.1899999995</v>
      </c>
      <c r="K29" s="37">
        <v>-10592565.470000003</v>
      </c>
      <c r="L29" s="37">
        <v>-6620820.5899999989</v>
      </c>
      <c r="M29" s="37">
        <v>-2652305.4900000002</v>
      </c>
      <c r="N29" s="41">
        <v>-1389875.6300000004</v>
      </c>
      <c r="O29" s="37">
        <v>-9190482.1900000013</v>
      </c>
      <c r="P29" s="37">
        <v>-5746066.5700000059</v>
      </c>
      <c r="Q29" s="37">
        <v>-3507047.919999999</v>
      </c>
      <c r="R29" s="41">
        <v>-1544122.370000001</v>
      </c>
      <c r="S29" s="37">
        <v>-22018672.389999993</v>
      </c>
      <c r="T29" s="37">
        <v>-19147780.960000001</v>
      </c>
      <c r="U29" s="37">
        <v>-12132428.810000001</v>
      </c>
      <c r="V29" s="41">
        <v>-4315188.5600000005</v>
      </c>
      <c r="W29" s="37">
        <v>-20504459.219999999</v>
      </c>
      <c r="X29" s="37">
        <v>-16994081.789999999</v>
      </c>
      <c r="Y29" s="37">
        <v>-3205918</v>
      </c>
      <c r="Z29" s="41">
        <v>-1041395.3299999998</v>
      </c>
      <c r="AA29" s="37">
        <v>-2909703.3099999987</v>
      </c>
      <c r="AB29" s="37">
        <v>-1425815.6399999992</v>
      </c>
      <c r="AC29" s="37">
        <v>-907440.14888799936</v>
      </c>
      <c r="AD29" s="41">
        <v>-563342.94999999949</v>
      </c>
      <c r="AE29" s="37">
        <v>-11548903.619999997</v>
      </c>
      <c r="AF29" s="37">
        <v>-8942829.5600000024</v>
      </c>
      <c r="AG29" s="37">
        <v>-393987.44999999995</v>
      </c>
      <c r="AH29" s="41">
        <v>170335.20999999996</v>
      </c>
      <c r="AI29" s="37">
        <v>-11626979.32</v>
      </c>
      <c r="AJ29" s="37">
        <v>-5922349.3399999971</v>
      </c>
      <c r="AK29" s="37">
        <v>-2189783.7799999998</v>
      </c>
      <c r="AL29" s="41">
        <v>-834341.52000000025</v>
      </c>
      <c r="AM29" s="37">
        <v>-9653938.2299999986</v>
      </c>
      <c r="AN29" s="37">
        <v>-6337638.1399999997</v>
      </c>
      <c r="AO29" s="37">
        <v>-4188444.0300000007</v>
      </c>
      <c r="AP29" s="41">
        <v>-1933985.5299999998</v>
      </c>
      <c r="AQ29" s="37">
        <v>-5224417.93</v>
      </c>
      <c r="AR29" s="37">
        <v>-2425828.0099999993</v>
      </c>
      <c r="AS29" s="37">
        <v>-1114201.1400000001</v>
      </c>
      <c r="AT29" s="41">
        <v>-459042.24</v>
      </c>
      <c r="AU29" s="37">
        <v>-8280412.7300000014</v>
      </c>
      <c r="AV29" s="37">
        <v>-3057411.9300000006</v>
      </c>
      <c r="AW29" s="37">
        <v>-2841714.15</v>
      </c>
      <c r="AX29" s="41">
        <v>-1187974.0699999998</v>
      </c>
      <c r="AY29" s="37">
        <v>-3417684.78</v>
      </c>
      <c r="AZ29" s="37">
        <v>-1450950.9799999997</v>
      </c>
      <c r="BA29" s="37">
        <v>-837201.45</v>
      </c>
      <c r="BB29" s="41">
        <v>-591845.27</v>
      </c>
      <c r="BC29" s="37">
        <v>-5535214.9899999993</v>
      </c>
      <c r="BD29" s="37">
        <v>-5654912.0100000007</v>
      </c>
      <c r="BE29" s="37">
        <v>-5444019.5</v>
      </c>
      <c r="BF29" s="41">
        <v>-2177252.66</v>
      </c>
    </row>
    <row r="30" spans="3:58" ht="11.25" customHeight="1">
      <c r="C30" s="45"/>
      <c r="D30" s="66"/>
      <c r="E30" s="151"/>
      <c r="F30" s="162"/>
      <c r="G30" s="151"/>
      <c r="H30" s="37"/>
      <c r="I30" s="37"/>
      <c r="J30" s="41"/>
      <c r="K30" s="37"/>
      <c r="L30" s="37"/>
      <c r="M30" s="37"/>
      <c r="N30" s="41"/>
      <c r="O30" s="37"/>
      <c r="P30" s="37"/>
      <c r="Q30" s="37"/>
      <c r="R30" s="41"/>
      <c r="S30" s="37"/>
      <c r="T30" s="37"/>
      <c r="U30" s="37"/>
      <c r="V30" s="41"/>
      <c r="W30" s="37"/>
      <c r="X30" s="37"/>
      <c r="Y30" s="37"/>
      <c r="Z30" s="41"/>
      <c r="AA30" s="37"/>
      <c r="AB30" s="37"/>
      <c r="AC30" s="37"/>
      <c r="AD30" s="41"/>
      <c r="AE30" s="37"/>
      <c r="AF30" s="37"/>
      <c r="AG30" s="37"/>
      <c r="AH30" s="41"/>
      <c r="AI30" s="37"/>
      <c r="AJ30" s="37"/>
      <c r="AK30" s="37"/>
      <c r="AL30" s="41"/>
      <c r="AM30" s="37"/>
      <c r="AN30" s="37"/>
      <c r="AO30" s="37"/>
      <c r="AP30" s="41"/>
      <c r="AQ30" s="37"/>
      <c r="AR30" s="37"/>
      <c r="AS30" s="37"/>
      <c r="AT30" s="41"/>
      <c r="AU30" s="37"/>
      <c r="AV30" s="37"/>
      <c r="AW30" s="37"/>
      <c r="AX30" s="41"/>
      <c r="AY30" s="37"/>
      <c r="AZ30" s="37"/>
      <c r="BA30" s="37"/>
      <c r="BB30" s="41"/>
      <c r="BC30" s="37"/>
      <c r="BD30" s="37"/>
      <c r="BE30" s="37"/>
      <c r="BF30" s="41"/>
    </row>
    <row r="31" spans="3:58" ht="11.25" customHeight="1">
      <c r="C31" s="45" t="s">
        <v>89</v>
      </c>
      <c r="D31" s="66" t="s">
        <v>247</v>
      </c>
      <c r="E31" s="151"/>
      <c r="F31" s="162"/>
      <c r="G31" s="151"/>
      <c r="H31" s="37"/>
      <c r="I31" s="37"/>
      <c r="J31" s="41"/>
      <c r="K31" s="37"/>
      <c r="L31" s="37"/>
      <c r="M31" s="37"/>
      <c r="N31" s="41"/>
      <c r="O31" s="37"/>
      <c r="P31" s="37"/>
      <c r="Q31" s="37"/>
      <c r="R31" s="41"/>
      <c r="S31" s="37"/>
      <c r="T31" s="37"/>
      <c r="U31" s="37"/>
      <c r="V31" s="41"/>
      <c r="W31" s="37"/>
      <c r="X31" s="37"/>
      <c r="Y31" s="37"/>
      <c r="Z31" s="41"/>
      <c r="AA31" s="37"/>
      <c r="AB31" s="37"/>
      <c r="AC31" s="37"/>
      <c r="AD31" s="41"/>
      <c r="AE31" s="37"/>
      <c r="AF31" s="37"/>
      <c r="AG31" s="37"/>
      <c r="AH31" s="41"/>
      <c r="AI31" s="37"/>
      <c r="AJ31" s="37"/>
      <c r="AK31" s="37"/>
      <c r="AL31" s="41"/>
      <c r="AM31" s="37"/>
      <c r="AN31" s="37"/>
      <c r="AO31" s="37"/>
      <c r="AP31" s="41"/>
      <c r="AQ31" s="37"/>
      <c r="AR31" s="37"/>
      <c r="AS31" s="37"/>
      <c r="AT31" s="41"/>
      <c r="AU31" s="37"/>
      <c r="AV31" s="37"/>
      <c r="AW31" s="37"/>
      <c r="AX31" s="41"/>
      <c r="AY31" s="37"/>
      <c r="AZ31" s="37"/>
      <c r="BA31" s="37"/>
      <c r="BB31" s="41"/>
      <c r="BC31" s="37"/>
      <c r="BD31" s="37"/>
      <c r="BE31" s="37"/>
      <c r="BF31" s="41"/>
    </row>
    <row r="32" spans="3:58" ht="11.25" customHeight="1">
      <c r="C32" s="47" t="s">
        <v>90</v>
      </c>
      <c r="D32" s="65" t="s">
        <v>248</v>
      </c>
      <c r="E32" s="150">
        <v>5665997.7899999991</v>
      </c>
      <c r="F32" s="161">
        <v>1078121.7599999979</v>
      </c>
      <c r="G32" s="150">
        <v>1935000</v>
      </c>
      <c r="H32" s="40">
        <v>6379855.3299999982</v>
      </c>
      <c r="I32" s="40">
        <v>10899280.780000001</v>
      </c>
      <c r="J32" s="43">
        <v>8451090.7100000009</v>
      </c>
      <c r="K32" s="40">
        <v>0</v>
      </c>
      <c r="L32" s="40">
        <v>0</v>
      </c>
      <c r="M32" s="40">
        <v>0</v>
      </c>
      <c r="N32" s="43">
        <v>8320770.8300000019</v>
      </c>
      <c r="O32" s="40">
        <v>73113794.719999999</v>
      </c>
      <c r="P32" s="40">
        <v>99786038.710000008</v>
      </c>
      <c r="Q32" s="40">
        <v>41502492.059999995</v>
      </c>
      <c r="R32" s="43">
        <v>31295392.02999999</v>
      </c>
      <c r="S32" s="40">
        <v>17331055.789999999</v>
      </c>
      <c r="T32" s="40">
        <v>27826761.070000004</v>
      </c>
      <c r="U32" s="40">
        <v>27787787.460000001</v>
      </c>
      <c r="V32" s="43">
        <v>1365255.4100000004</v>
      </c>
      <c r="W32" s="40">
        <v>12375509.820000002</v>
      </c>
      <c r="X32" s="40">
        <v>16370655.010000002</v>
      </c>
      <c r="Y32" s="40">
        <v>4763933.79</v>
      </c>
      <c r="Z32" s="43">
        <v>833689.33000000019</v>
      </c>
      <c r="AA32" s="40">
        <v>0</v>
      </c>
      <c r="AB32" s="40">
        <v>260355.01</v>
      </c>
      <c r="AC32" s="40">
        <v>564414.52999999933</v>
      </c>
      <c r="AD32" s="43">
        <v>2103283.04</v>
      </c>
      <c r="AE32" s="40">
        <v>63843981.57</v>
      </c>
      <c r="AF32" s="40">
        <v>14223766.169999998</v>
      </c>
      <c r="AG32" s="40">
        <v>1122396.6300000008</v>
      </c>
      <c r="AH32" s="43">
        <v>365801.81000000052</v>
      </c>
      <c r="AI32" s="40">
        <v>14330710.68</v>
      </c>
      <c r="AJ32" s="40">
        <v>9472596.4800000004</v>
      </c>
      <c r="AK32" s="40">
        <v>4619481.6899999985</v>
      </c>
      <c r="AL32" s="43">
        <v>4026738.2799999984</v>
      </c>
      <c r="AM32" s="40">
        <v>18485508.890000001</v>
      </c>
      <c r="AN32" s="40">
        <v>5822872.5600000005</v>
      </c>
      <c r="AO32" s="40">
        <v>5209522.790000001</v>
      </c>
      <c r="AP32" s="43">
        <v>3179689.8199999994</v>
      </c>
      <c r="AQ32" s="40">
        <v>3972836.6299999994</v>
      </c>
      <c r="AR32" s="40">
        <v>1824361.810000001</v>
      </c>
      <c r="AS32" s="40">
        <v>626497.59000000067</v>
      </c>
      <c r="AT32" s="43">
        <v>1442133.7600000009</v>
      </c>
      <c r="AU32" s="40">
        <v>4048242.2399999998</v>
      </c>
      <c r="AV32" s="40">
        <v>4261302.13</v>
      </c>
      <c r="AW32" s="40">
        <v>5339424.3899999987</v>
      </c>
      <c r="AX32" s="43">
        <v>1387307.96</v>
      </c>
      <c r="AY32" s="40">
        <v>24155788.779999997</v>
      </c>
      <c r="AZ32" s="40">
        <v>21721796.649999999</v>
      </c>
      <c r="BA32" s="40">
        <v>455288.33000000071</v>
      </c>
      <c r="BB32" s="43">
        <v>86261.370000000112</v>
      </c>
      <c r="BC32" s="40">
        <v>6481717.5499999998</v>
      </c>
      <c r="BD32" s="40">
        <v>6116432.1400000006</v>
      </c>
      <c r="BE32" s="40">
        <v>6222222.6500000004</v>
      </c>
      <c r="BF32" s="43">
        <v>1616359.0900000003</v>
      </c>
    </row>
    <row r="33" spans="3:58" ht="11.25" customHeight="1">
      <c r="C33" s="47" t="s">
        <v>91</v>
      </c>
      <c r="D33" s="65" t="s">
        <v>249</v>
      </c>
      <c r="E33" s="150">
        <v>0</v>
      </c>
      <c r="F33" s="161">
        <v>0</v>
      </c>
      <c r="G33" s="150">
        <v>0</v>
      </c>
      <c r="H33" s="40">
        <v>0</v>
      </c>
      <c r="I33" s="40">
        <v>0</v>
      </c>
      <c r="J33" s="43">
        <v>0</v>
      </c>
      <c r="K33" s="40">
        <v>0</v>
      </c>
      <c r="L33" s="40">
        <v>0</v>
      </c>
      <c r="M33" s="40">
        <v>0</v>
      </c>
      <c r="N33" s="43">
        <v>0</v>
      </c>
      <c r="O33" s="40">
        <v>-12920763.23</v>
      </c>
      <c r="P33" s="40">
        <v>-12920763.23</v>
      </c>
      <c r="Q33" s="40">
        <v>0</v>
      </c>
      <c r="R33" s="43">
        <v>0</v>
      </c>
      <c r="S33" s="40">
        <v>-3230190.8099999763</v>
      </c>
      <c r="T33" s="40">
        <v>-3230190.8099999763</v>
      </c>
      <c r="U33" s="40">
        <v>0</v>
      </c>
      <c r="V33" s="43">
        <v>0</v>
      </c>
      <c r="W33" s="40">
        <v>-1230548.8799999999</v>
      </c>
      <c r="X33" s="40">
        <v>-1230548.8799999999</v>
      </c>
      <c r="Y33" s="40">
        <v>0</v>
      </c>
      <c r="Z33" s="43">
        <v>0</v>
      </c>
      <c r="AA33" s="40">
        <v>0</v>
      </c>
      <c r="AB33" s="40">
        <v>0</v>
      </c>
      <c r="AC33" s="40">
        <v>0</v>
      </c>
      <c r="AD33" s="43">
        <v>0</v>
      </c>
      <c r="AE33" s="40">
        <v>-1845823.3186999799</v>
      </c>
      <c r="AF33" s="40">
        <v>-1845823.3186999825</v>
      </c>
      <c r="AG33" s="40">
        <v>0</v>
      </c>
      <c r="AH33" s="43">
        <v>0</v>
      </c>
      <c r="AI33" s="40">
        <v>-1845294.870000001</v>
      </c>
      <c r="AJ33" s="40">
        <v>-1845294.870000001</v>
      </c>
      <c r="AK33" s="40">
        <v>0</v>
      </c>
      <c r="AL33" s="43">
        <v>0</v>
      </c>
      <c r="AM33" s="40">
        <v>-914916.36999999918</v>
      </c>
      <c r="AN33" s="40">
        <v>-914916.36999999918</v>
      </c>
      <c r="AO33" s="40">
        <v>0</v>
      </c>
      <c r="AP33" s="43">
        <v>0</v>
      </c>
      <c r="AQ33" s="40">
        <v>-1845823.32</v>
      </c>
      <c r="AR33" s="40">
        <v>-1845823.32</v>
      </c>
      <c r="AS33" s="40">
        <v>0</v>
      </c>
      <c r="AT33" s="43">
        <v>0</v>
      </c>
      <c r="AU33" s="40">
        <v>-984000</v>
      </c>
      <c r="AV33" s="40">
        <v>-984000</v>
      </c>
      <c r="AW33" s="40">
        <v>0</v>
      </c>
      <c r="AX33" s="43">
        <v>0</v>
      </c>
      <c r="AY33" s="40">
        <v>0</v>
      </c>
      <c r="AZ33" s="40">
        <v>0</v>
      </c>
      <c r="BA33" s="40">
        <v>0</v>
      </c>
      <c r="BB33" s="43">
        <v>0</v>
      </c>
      <c r="BC33" s="40">
        <v>-369000</v>
      </c>
      <c r="BD33" s="40">
        <v>-369000</v>
      </c>
      <c r="BE33" s="40">
        <v>0</v>
      </c>
      <c r="BF33" s="43">
        <v>0</v>
      </c>
    </row>
    <row r="34" spans="3:58" ht="11.25" customHeight="1">
      <c r="C34" s="47" t="s">
        <v>92</v>
      </c>
      <c r="D34" s="65" t="s">
        <v>250</v>
      </c>
      <c r="E34" s="150">
        <v>-3556887.3600000003</v>
      </c>
      <c r="F34" s="161">
        <v>-1777003.52</v>
      </c>
      <c r="G34" s="150">
        <v>-11284771.560000001</v>
      </c>
      <c r="H34" s="40">
        <v>-5561382.8000000007</v>
      </c>
      <c r="I34" s="40">
        <v>-3892967.96</v>
      </c>
      <c r="J34" s="43">
        <v>-1668414.8399999999</v>
      </c>
      <c r="K34" s="40">
        <v>-17775004.589999996</v>
      </c>
      <c r="L34" s="40">
        <v>-13171477.609999996</v>
      </c>
      <c r="M34" s="40">
        <v>-4806070.8499999968</v>
      </c>
      <c r="N34" s="43">
        <v>-1944394.6399999952</v>
      </c>
      <c r="O34" s="40">
        <v>-19848451.889999997</v>
      </c>
      <c r="P34" s="40">
        <v>-51602595.579999998</v>
      </c>
      <c r="Q34" s="40">
        <v>-3512004.75</v>
      </c>
      <c r="R34" s="43">
        <v>-3101930.11</v>
      </c>
      <c r="S34" s="40">
        <v>-26823074.130000003</v>
      </c>
      <c r="T34" s="40">
        <v>-10819971.609999999</v>
      </c>
      <c r="U34" s="40">
        <v>-7612323.4400000004</v>
      </c>
      <c r="V34" s="43">
        <v>-12713535</v>
      </c>
      <c r="W34" s="40">
        <v>-4759476.99</v>
      </c>
      <c r="X34" s="40">
        <v>-3776993.8</v>
      </c>
      <c r="Y34" s="40">
        <v>-2762567.01</v>
      </c>
      <c r="Z34" s="43">
        <v>-8644326.3899999987</v>
      </c>
      <c r="AA34" s="40">
        <v>-8038269.04</v>
      </c>
      <c r="AB34" s="40">
        <v>-13896291.789999999</v>
      </c>
      <c r="AC34" s="40">
        <v>-11089087.42</v>
      </c>
      <c r="AD34" s="43">
        <v>-9419072.7599999998</v>
      </c>
      <c r="AE34" s="40">
        <v>-50984557.129999995</v>
      </c>
      <c r="AF34" s="40">
        <v>-4853141.8299999991</v>
      </c>
      <c r="AG34" s="40">
        <v>-2047660.370000001</v>
      </c>
      <c r="AH34" s="43">
        <v>-1050598.2199999995</v>
      </c>
      <c r="AI34" s="40">
        <v>-5797965.4700000007</v>
      </c>
      <c r="AJ34" s="40">
        <v>-4395079.01</v>
      </c>
      <c r="AK34" s="40">
        <v>-1710027.18</v>
      </c>
      <c r="AL34" s="43">
        <v>-2094032.45</v>
      </c>
      <c r="AM34" s="40">
        <v>-3864008.09</v>
      </c>
      <c r="AN34" s="40">
        <v>-3678430.0500000012</v>
      </c>
      <c r="AO34" s="40">
        <v>-1182961.2600000012</v>
      </c>
      <c r="AP34" s="43">
        <v>-614899.23999999976</v>
      </c>
      <c r="AQ34" s="40">
        <v>-1842885.49</v>
      </c>
      <c r="AR34" s="40">
        <v>-3328983.36</v>
      </c>
      <c r="AS34" s="40">
        <v>-3920914.7199999997</v>
      </c>
      <c r="AT34" s="43">
        <v>-3450529.23</v>
      </c>
      <c r="AU34" s="40">
        <v>-1846466.95</v>
      </c>
      <c r="AV34" s="40">
        <v>-1652534.2400000002</v>
      </c>
      <c r="AW34" s="40">
        <v>-915000</v>
      </c>
      <c r="AX34" s="43">
        <v>-1177900.49</v>
      </c>
      <c r="AY34" s="40">
        <v>-24206962.960000001</v>
      </c>
      <c r="AZ34" s="40">
        <v>-23774462.960000001</v>
      </c>
      <c r="BA34" s="40">
        <v>-1467698.68</v>
      </c>
      <c r="BB34" s="43">
        <v>-755719.18999999971</v>
      </c>
      <c r="BC34" s="40">
        <v>-2089079.2800000005</v>
      </c>
      <c r="BD34" s="40">
        <v>-1467092.8</v>
      </c>
      <c r="BE34" s="40">
        <v>-733957.19</v>
      </c>
      <c r="BF34" s="43">
        <v>-435657.19</v>
      </c>
    </row>
    <row r="35" spans="3:58" ht="11.25" customHeight="1">
      <c r="C35" s="47" t="s">
        <v>93</v>
      </c>
      <c r="D35" s="65" t="s">
        <v>251</v>
      </c>
      <c r="E35" s="142">
        <v>-2942715.36</v>
      </c>
      <c r="F35" s="157">
        <v>-1375603.35</v>
      </c>
      <c r="G35" s="142">
        <v>-6279366.9400000004</v>
      </c>
      <c r="H35" s="40">
        <v>-4855234.5199999996</v>
      </c>
      <c r="I35" s="40">
        <v>-3515644.9</v>
      </c>
      <c r="J35" s="43">
        <v>-1663220.38</v>
      </c>
      <c r="K35" s="40">
        <v>-6980769.1100000003</v>
      </c>
      <c r="L35" s="40">
        <v>-5265976.3899999997</v>
      </c>
      <c r="M35" s="40">
        <v>-3494199.21</v>
      </c>
      <c r="N35" s="43">
        <v>-1714705.4100000001</v>
      </c>
      <c r="O35" s="40">
        <v>-5748548.8399999999</v>
      </c>
      <c r="P35" s="40">
        <v>-4161160.62</v>
      </c>
      <c r="Q35" s="40">
        <v>-2663645.0800000005</v>
      </c>
      <c r="R35" s="43">
        <v>-1232874.2599999998</v>
      </c>
      <c r="S35" s="40">
        <v>-4606064.2799999993</v>
      </c>
      <c r="T35" s="40">
        <v>-3350958.34</v>
      </c>
      <c r="U35" s="40">
        <v>-2137899.88</v>
      </c>
      <c r="V35" s="43">
        <v>-1090492.23</v>
      </c>
      <c r="W35" s="40">
        <v>-3691203.44</v>
      </c>
      <c r="X35" s="40">
        <v>-2690425.79</v>
      </c>
      <c r="Y35" s="40">
        <v>-1777815.66</v>
      </c>
      <c r="Z35" s="43">
        <v>-873735.41</v>
      </c>
      <c r="AA35" s="40">
        <v>-3412948.14</v>
      </c>
      <c r="AB35" s="40">
        <v>-2484411.65</v>
      </c>
      <c r="AC35" s="40">
        <v>-1594690.9500000002</v>
      </c>
      <c r="AD35" s="43">
        <v>-751383.69000000006</v>
      </c>
      <c r="AE35" s="40">
        <v>-3036367.8900000006</v>
      </c>
      <c r="AF35" s="40">
        <v>-2418280.96</v>
      </c>
      <c r="AG35" s="40">
        <v>-1632050.74</v>
      </c>
      <c r="AH35" s="43">
        <v>-815379.29999999993</v>
      </c>
      <c r="AI35" s="40">
        <v>-3035258.72</v>
      </c>
      <c r="AJ35" s="40">
        <v>-2265371.0299999998</v>
      </c>
      <c r="AK35" s="40">
        <v>-1412632.92</v>
      </c>
      <c r="AL35" s="43">
        <v>-687343.86</v>
      </c>
      <c r="AM35" s="40">
        <v>-2575769.44</v>
      </c>
      <c r="AN35" s="40">
        <v>-1941637.96</v>
      </c>
      <c r="AO35" s="40">
        <v>-1316259.8999999999</v>
      </c>
      <c r="AP35" s="43">
        <v>-685550.12</v>
      </c>
      <c r="AQ35" s="40">
        <v>-1770051.93</v>
      </c>
      <c r="AR35" s="40">
        <v>-1248328.18</v>
      </c>
      <c r="AS35" s="40">
        <v>-771119.44</v>
      </c>
      <c r="AT35" s="43">
        <v>-362591.14</v>
      </c>
      <c r="AU35" s="40">
        <v>-1298395.98</v>
      </c>
      <c r="AV35" s="40">
        <v>-977389.56</v>
      </c>
      <c r="AW35" s="40">
        <v>-657287.01</v>
      </c>
      <c r="AX35" s="43">
        <v>-353565.35</v>
      </c>
      <c r="AY35" s="40">
        <v>-1528778.95</v>
      </c>
      <c r="AZ35" s="40">
        <v>-997546.43</v>
      </c>
      <c r="BA35" s="40">
        <v>-672463.4</v>
      </c>
      <c r="BB35" s="43">
        <v>-284314.67</v>
      </c>
      <c r="BC35" s="40">
        <v>-1192984.5900000001</v>
      </c>
      <c r="BD35" s="40">
        <v>-901158.23</v>
      </c>
      <c r="BE35" s="40">
        <v>-605936.56999999995</v>
      </c>
      <c r="BF35" s="43">
        <v>-316388.38</v>
      </c>
    </row>
    <row r="36" spans="3:58" ht="11.25" customHeight="1">
      <c r="C36" s="47" t="s">
        <v>94</v>
      </c>
      <c r="D36" s="65" t="s">
        <v>252</v>
      </c>
      <c r="E36" s="150">
        <v>-3620160.2100000004</v>
      </c>
      <c r="F36" s="161">
        <v>-1853592.24</v>
      </c>
      <c r="G36" s="150">
        <v>-9490997.3699999992</v>
      </c>
      <c r="H36" s="40">
        <v>-7120109.0800000001</v>
      </c>
      <c r="I36" s="40">
        <v>-4677523.6900000004</v>
      </c>
      <c r="J36" s="43">
        <v>-2001124.2600000002</v>
      </c>
      <c r="K36" s="40">
        <v>-9602712.1000000015</v>
      </c>
      <c r="L36" s="40">
        <v>-7249119.0800000001</v>
      </c>
      <c r="M36" s="40">
        <v>-4855769.78</v>
      </c>
      <c r="N36" s="43">
        <v>-2548236.3200000003</v>
      </c>
      <c r="O36" s="40">
        <v>-7699787.8399999989</v>
      </c>
      <c r="P36" s="40">
        <v>-5015976.3399999989</v>
      </c>
      <c r="Q36" s="40">
        <v>-2845637.8600000003</v>
      </c>
      <c r="R36" s="43">
        <v>-1029277.92</v>
      </c>
      <c r="S36" s="40">
        <v>-1868217.8199999998</v>
      </c>
      <c r="T36" s="40">
        <v>-1090926.2800000003</v>
      </c>
      <c r="U36" s="40">
        <v>-637709.65</v>
      </c>
      <c r="V36" s="43">
        <v>-292715.19</v>
      </c>
      <c r="W36" s="40">
        <v>-1327251.5699999998</v>
      </c>
      <c r="X36" s="40">
        <v>-990215.3</v>
      </c>
      <c r="Y36" s="40">
        <v>-572990.35000000009</v>
      </c>
      <c r="Z36" s="43">
        <v>-326471.92999999993</v>
      </c>
      <c r="AA36" s="40">
        <v>-2054696.6400000004</v>
      </c>
      <c r="AB36" s="40">
        <v>-1565218.8800000001</v>
      </c>
      <c r="AC36" s="40">
        <v>-1071460.1100000001</v>
      </c>
      <c r="AD36" s="43">
        <v>-535953.82000000007</v>
      </c>
      <c r="AE36" s="40">
        <v>-2149201.3400000003</v>
      </c>
      <c r="AF36" s="40">
        <v>-1412895.24</v>
      </c>
      <c r="AG36" s="40">
        <v>-935131.87000000023</v>
      </c>
      <c r="AH36" s="43">
        <v>-495670.6</v>
      </c>
      <c r="AI36" s="40">
        <v>-1857422.4699999997</v>
      </c>
      <c r="AJ36" s="40">
        <v>-1380384.7300000002</v>
      </c>
      <c r="AK36" s="40">
        <v>-851336.5</v>
      </c>
      <c r="AL36" s="43">
        <v>-438610.15</v>
      </c>
      <c r="AM36" s="40">
        <v>-1185303.9300000002</v>
      </c>
      <c r="AN36" s="40">
        <v>-833015.51000000013</v>
      </c>
      <c r="AO36" s="40">
        <v>-545883.92999999993</v>
      </c>
      <c r="AP36" s="43">
        <v>-251986.95</v>
      </c>
      <c r="AQ36" s="40">
        <v>-953252.67</v>
      </c>
      <c r="AR36" s="40">
        <v>-716532.91999999993</v>
      </c>
      <c r="AS36" s="40">
        <v>-458042.47</v>
      </c>
      <c r="AT36" s="43">
        <v>-224381.06</v>
      </c>
      <c r="AU36" s="40">
        <v>-1206875.8800000001</v>
      </c>
      <c r="AV36" s="40">
        <v>-949556.82</v>
      </c>
      <c r="AW36" s="40">
        <v>-634431.03000000014</v>
      </c>
      <c r="AX36" s="43">
        <v>-293411.41000000003</v>
      </c>
      <c r="AY36" s="40">
        <v>-1354860.69</v>
      </c>
      <c r="AZ36" s="40">
        <v>-1074215.94</v>
      </c>
      <c r="BA36" s="40">
        <v>-769903.47000000009</v>
      </c>
      <c r="BB36" s="43">
        <v>-367418.86</v>
      </c>
      <c r="BC36" s="40">
        <v>-1970758.31</v>
      </c>
      <c r="BD36" s="40">
        <v>-1497988.5599999998</v>
      </c>
      <c r="BE36" s="40">
        <v>-977449.03</v>
      </c>
      <c r="BF36" s="43">
        <v>-451209.01</v>
      </c>
    </row>
    <row r="37" spans="3:58" ht="11.25" customHeight="1">
      <c r="C37" s="47" t="s">
        <v>95</v>
      </c>
      <c r="D37" s="65" t="s">
        <v>253</v>
      </c>
      <c r="E37" s="150">
        <v>0</v>
      </c>
      <c r="F37" s="161">
        <v>0</v>
      </c>
      <c r="G37" s="150">
        <v>0</v>
      </c>
      <c r="H37" s="40">
        <v>0</v>
      </c>
      <c r="I37" s="40">
        <v>0</v>
      </c>
      <c r="J37" s="43">
        <v>0</v>
      </c>
      <c r="K37" s="40">
        <v>0</v>
      </c>
      <c r="L37" s="40">
        <v>0</v>
      </c>
      <c r="M37" s="40">
        <v>0</v>
      </c>
      <c r="N37" s="43">
        <v>0</v>
      </c>
      <c r="O37" s="40">
        <v>0</v>
      </c>
      <c r="P37" s="40">
        <v>0</v>
      </c>
      <c r="Q37" s="40">
        <v>0</v>
      </c>
      <c r="R37" s="43">
        <v>0</v>
      </c>
      <c r="S37" s="40">
        <v>0</v>
      </c>
      <c r="T37" s="40">
        <v>0</v>
      </c>
      <c r="U37" s="40">
        <v>0</v>
      </c>
      <c r="V37" s="43">
        <v>0</v>
      </c>
      <c r="W37" s="40">
        <v>0</v>
      </c>
      <c r="X37" s="40">
        <v>0</v>
      </c>
      <c r="Y37" s="40">
        <v>0</v>
      </c>
      <c r="Z37" s="43">
        <v>0</v>
      </c>
      <c r="AA37" s="40">
        <v>0</v>
      </c>
      <c r="AB37" s="40">
        <v>0</v>
      </c>
      <c r="AC37" s="40">
        <v>0</v>
      </c>
      <c r="AD37" s="43">
        <v>0</v>
      </c>
      <c r="AE37" s="40">
        <v>-130723.22</v>
      </c>
      <c r="AF37" s="40">
        <v>0</v>
      </c>
      <c r="AG37" s="40">
        <v>0</v>
      </c>
      <c r="AH37" s="43">
        <v>0</v>
      </c>
      <c r="AI37" s="40">
        <v>98000</v>
      </c>
      <c r="AJ37" s="40">
        <v>98000</v>
      </c>
      <c r="AK37" s="40">
        <v>-1845294.870000001</v>
      </c>
      <c r="AL37" s="43">
        <v>0</v>
      </c>
      <c r="AM37" s="40">
        <v>0</v>
      </c>
      <c r="AN37" s="40">
        <v>0</v>
      </c>
      <c r="AO37" s="40">
        <v>0</v>
      </c>
      <c r="AP37" s="43">
        <v>0</v>
      </c>
      <c r="AQ37" s="40">
        <v>4555837</v>
      </c>
      <c r="AR37" s="40">
        <v>4555837</v>
      </c>
      <c r="AS37" s="40">
        <v>4555837</v>
      </c>
      <c r="AT37" s="43">
        <v>4595589</v>
      </c>
      <c r="AU37" s="40">
        <v>5282533.76</v>
      </c>
      <c r="AV37" s="40">
        <v>0</v>
      </c>
      <c r="AW37" s="40">
        <v>0</v>
      </c>
      <c r="AX37" s="43">
        <v>0</v>
      </c>
      <c r="AY37" s="40">
        <v>0</v>
      </c>
      <c r="AZ37" s="40">
        <v>0</v>
      </c>
      <c r="BA37" s="40">
        <v>0</v>
      </c>
      <c r="BB37" s="43">
        <v>-2750.5399999999208</v>
      </c>
      <c r="BC37" s="40">
        <v>-3153.0500000000466</v>
      </c>
      <c r="BD37" s="40">
        <v>-2198.4899999999907</v>
      </c>
      <c r="BE37" s="40">
        <v>-186.45999999996275</v>
      </c>
      <c r="BF37" s="43">
        <v>-5583.4399999999441</v>
      </c>
    </row>
    <row r="38" spans="3:58" ht="11.25" customHeight="1">
      <c r="C38" s="45" t="s">
        <v>96</v>
      </c>
      <c r="D38" s="66" t="s">
        <v>254</v>
      </c>
      <c r="E38" s="151">
        <v>-4453765.1400000015</v>
      </c>
      <c r="F38" s="162">
        <v>-3928077.3500000024</v>
      </c>
      <c r="G38" s="151">
        <v>-25120135.870000001</v>
      </c>
      <c r="H38" s="37">
        <v>-11156871.070000002</v>
      </c>
      <c r="I38" s="37">
        <v>-1186855.7699999991</v>
      </c>
      <c r="J38" s="41">
        <v>3118331.2300000009</v>
      </c>
      <c r="K38" s="37">
        <v>-34358485.799999997</v>
      </c>
      <c r="L38" s="37">
        <v>-25686573.079999998</v>
      </c>
      <c r="M38" s="37">
        <v>-13156039.84</v>
      </c>
      <c r="N38" s="41">
        <v>2113434.4600000065</v>
      </c>
      <c r="O38" s="37">
        <v>26896242.919999998</v>
      </c>
      <c r="P38" s="37">
        <v>26085542.940000016</v>
      </c>
      <c r="Q38" s="37">
        <v>32481204.369999997</v>
      </c>
      <c r="R38" s="41">
        <v>25931309.739999987</v>
      </c>
      <c r="S38" s="37">
        <v>-19196491.249999978</v>
      </c>
      <c r="T38" s="37">
        <v>9334714.0300000273</v>
      </c>
      <c r="U38" s="37">
        <v>17399854.489999998</v>
      </c>
      <c r="V38" s="41">
        <v>-12731487.01</v>
      </c>
      <c r="W38" s="37">
        <v>1367028.9400000023</v>
      </c>
      <c r="X38" s="37">
        <v>7682471.2400000021</v>
      </c>
      <c r="Y38" s="37">
        <v>-349439.22999999952</v>
      </c>
      <c r="Z38" s="41">
        <v>-9010844.3999999985</v>
      </c>
      <c r="AA38" s="37">
        <v>-13505913.82</v>
      </c>
      <c r="AB38" s="37">
        <v>-17685567.309999999</v>
      </c>
      <c r="AC38" s="37">
        <v>-13190823.950000003</v>
      </c>
      <c r="AD38" s="41">
        <v>-8603127.2299999986</v>
      </c>
      <c r="AE38" s="37">
        <v>5697308.6713000238</v>
      </c>
      <c r="AF38" s="37">
        <v>3693624.8213000186</v>
      </c>
      <c r="AG38" s="37">
        <v>-3492446.3500000006</v>
      </c>
      <c r="AH38" s="41">
        <v>-1995846.3099999991</v>
      </c>
      <c r="AI38" s="37">
        <v>1892769.1499999985</v>
      </c>
      <c r="AJ38" s="37">
        <v>-315533.15999999829</v>
      </c>
      <c r="AK38" s="37">
        <v>-1199809.7800000026</v>
      </c>
      <c r="AL38" s="41">
        <v>806751.81999999844</v>
      </c>
      <c r="AM38" s="37">
        <v>9945511.0600000024</v>
      </c>
      <c r="AN38" s="37">
        <v>-1545127.3299999991</v>
      </c>
      <c r="AO38" s="37">
        <v>2164417.6999999993</v>
      </c>
      <c r="AP38" s="41">
        <v>1627253.5099999993</v>
      </c>
      <c r="AQ38" s="37">
        <v>2116660.2199999997</v>
      </c>
      <c r="AR38" s="37">
        <v>-759468.96999999881</v>
      </c>
      <c r="AS38" s="37">
        <v>32257.959999999963</v>
      </c>
      <c r="AT38" s="41">
        <v>2000221.3300000005</v>
      </c>
      <c r="AU38" s="37">
        <v>3995037.1899999995</v>
      </c>
      <c r="AV38" s="37">
        <v>-302178.49000000022</v>
      </c>
      <c r="AW38" s="37">
        <v>3132706.3499999982</v>
      </c>
      <c r="AX38" s="41">
        <v>-437569.2899999998</v>
      </c>
      <c r="AY38" s="37">
        <v>-2934813.820000004</v>
      </c>
      <c r="AZ38" s="37">
        <v>-4124428.6800000034</v>
      </c>
      <c r="BA38" s="37">
        <v>-2454777.2199999997</v>
      </c>
      <c r="BB38" s="41">
        <v>-1323941.8899999997</v>
      </c>
      <c r="BC38" s="37">
        <v>856742.3200000003</v>
      </c>
      <c r="BD38" s="37">
        <v>1878994.0600000005</v>
      </c>
      <c r="BE38" s="37">
        <v>3904693.4000000004</v>
      </c>
      <c r="BF38" s="41">
        <v>407521.0700000003</v>
      </c>
    </row>
    <row r="39" spans="3:58" ht="11.25" customHeight="1">
      <c r="C39" s="45" t="s">
        <v>83</v>
      </c>
      <c r="D39" s="66" t="s">
        <v>83</v>
      </c>
      <c r="E39" s="151"/>
      <c r="F39" s="162"/>
      <c r="G39" s="151"/>
      <c r="H39" s="37"/>
      <c r="I39" s="37"/>
      <c r="J39" s="41"/>
      <c r="K39" s="37"/>
      <c r="L39" s="37"/>
      <c r="M39" s="37"/>
      <c r="N39" s="41"/>
      <c r="O39" s="37"/>
      <c r="P39" s="37"/>
      <c r="Q39" s="37"/>
      <c r="R39" s="41"/>
      <c r="S39" s="37"/>
      <c r="T39" s="37"/>
      <c r="U39" s="37"/>
      <c r="V39" s="41"/>
      <c r="W39" s="37">
        <v>0</v>
      </c>
      <c r="X39" s="37"/>
      <c r="Y39" s="37"/>
      <c r="Z39" s="41"/>
      <c r="AA39" s="37"/>
      <c r="AB39" s="37"/>
      <c r="AC39" s="37"/>
      <c r="AD39" s="41"/>
      <c r="AE39" s="37"/>
      <c r="AF39" s="37"/>
      <c r="AG39" s="37"/>
      <c r="AH39" s="41"/>
      <c r="AI39" s="37"/>
      <c r="AJ39" s="37"/>
      <c r="AK39" s="37"/>
      <c r="AL39" s="41"/>
      <c r="AM39" s="37"/>
      <c r="AN39" s="37"/>
      <c r="AO39" s="37"/>
      <c r="AP39" s="41"/>
      <c r="AQ39" s="37"/>
      <c r="AR39" s="37"/>
      <c r="AS39" s="37"/>
      <c r="AT39" s="41"/>
      <c r="AU39" s="37"/>
      <c r="AV39" s="37"/>
      <c r="AW39" s="37"/>
      <c r="AX39" s="41"/>
      <c r="AY39" s="37"/>
      <c r="AZ39" s="37"/>
      <c r="BA39" s="37"/>
      <c r="BB39" s="41"/>
      <c r="BC39" s="37"/>
      <c r="BD39" s="37"/>
      <c r="BE39" s="37"/>
      <c r="BF39" s="41"/>
    </row>
    <row r="40" spans="3:58" ht="11.25" customHeight="1">
      <c r="C40" s="45" t="s">
        <v>97</v>
      </c>
      <c r="D40" s="66" t="s">
        <v>255</v>
      </c>
      <c r="E40" s="151">
        <v>1458252.8520870013</v>
      </c>
      <c r="F40" s="162">
        <v>2413613.4189120019</v>
      </c>
      <c r="G40" s="151">
        <v>-1793816.52</v>
      </c>
      <c r="H40" s="37">
        <v>-663899.14060596749</v>
      </c>
      <c r="I40" s="37">
        <v>-970303.06308493204</v>
      </c>
      <c r="J40" s="41">
        <v>-205718.54873988964</v>
      </c>
      <c r="K40" s="37">
        <v>-1511858.5366541203</v>
      </c>
      <c r="L40" s="37">
        <v>1596487.6999999471</v>
      </c>
      <c r="M40" s="37">
        <v>109965.55999993999</v>
      </c>
      <c r="N40" s="41">
        <v>-566427.62000007881</v>
      </c>
      <c r="O40" s="37">
        <v>-4634148.9099998735</v>
      </c>
      <c r="P40" s="37">
        <v>3324169.2800000496</v>
      </c>
      <c r="Q40" s="37">
        <v>-3501521.6299999226</v>
      </c>
      <c r="R40" s="41">
        <v>-4676046.0099999672</v>
      </c>
      <c r="S40" s="37">
        <v>6901383.8899999633</v>
      </c>
      <c r="T40" s="37">
        <v>204157.31000008062</v>
      </c>
      <c r="U40" s="37">
        <v>75017.13</v>
      </c>
      <c r="V40" s="41">
        <v>1628637.040000068</v>
      </c>
      <c r="W40" s="37">
        <v>1031789.2100000484</v>
      </c>
      <c r="X40" s="37">
        <v>436586.16000005044</v>
      </c>
      <c r="Y40" s="37">
        <v>515492.99000002863</v>
      </c>
      <c r="Z40" s="41">
        <v>1803849.0299999877</v>
      </c>
      <c r="AA40" s="37">
        <v>415941.15999996196</v>
      </c>
      <c r="AB40" s="37">
        <v>72804.649999945424</v>
      </c>
      <c r="AC40" s="37">
        <v>-82728.019999980927</v>
      </c>
      <c r="AD40" s="41">
        <v>24196.52000001492</v>
      </c>
      <c r="AE40" s="37">
        <v>1111478.3800000099</v>
      </c>
      <c r="AF40" s="37">
        <v>2930823.5600000168</v>
      </c>
      <c r="AG40" s="37">
        <v>830590.58130002231</v>
      </c>
      <c r="AH40" s="41">
        <v>971298.69349997363</v>
      </c>
      <c r="AI40" s="37">
        <v>-677575.340000008</v>
      </c>
      <c r="AJ40" s="37">
        <v>373467.81999997958</v>
      </c>
      <c r="AK40" s="37">
        <v>-139954.86000000965</v>
      </c>
      <c r="AL40" s="41">
        <v>-430086.76999999804</v>
      </c>
      <c r="AM40" s="37">
        <v>-208601.17999997735</v>
      </c>
      <c r="AN40" s="37">
        <v>-208698.01999998186</v>
      </c>
      <c r="AO40" s="37">
        <v>-705183.15999999736</v>
      </c>
      <c r="AP40" s="41">
        <v>-1007277.7999999986</v>
      </c>
      <c r="AQ40" s="37">
        <v>-1840963.1600000029</v>
      </c>
      <c r="AR40" s="37">
        <v>-3013061.6100000078</v>
      </c>
      <c r="AS40" s="37">
        <v>-2863356.770000007</v>
      </c>
      <c r="AT40" s="41">
        <v>1644447.3399999985</v>
      </c>
      <c r="AU40" s="37">
        <v>2845935.4400000004</v>
      </c>
      <c r="AV40" s="37">
        <v>-234231.67000001064</v>
      </c>
      <c r="AW40" s="37">
        <v>-47345.310000007041</v>
      </c>
      <c r="AX40" s="41">
        <v>-169733.78000000236</v>
      </c>
      <c r="AY40" s="37">
        <v>406218.81000000052</v>
      </c>
      <c r="AZ40" s="37">
        <v>787483.32999999542</v>
      </c>
      <c r="BA40" s="37">
        <v>766364.76999999653</v>
      </c>
      <c r="BB40" s="41">
        <v>63562.210000000836</v>
      </c>
      <c r="BC40" s="37">
        <v>5976.3800000022165</v>
      </c>
      <c r="BD40" s="37">
        <v>-16887.689999999944</v>
      </c>
      <c r="BE40" s="37">
        <v>140172.66000000434</v>
      </c>
      <c r="BF40" s="41">
        <v>33004.420000002487</v>
      </c>
    </row>
    <row r="41" spans="3:58" ht="11.25" customHeight="1">
      <c r="C41" s="47" t="s">
        <v>98</v>
      </c>
      <c r="D41" s="65" t="s">
        <v>256</v>
      </c>
      <c r="E41" s="150">
        <v>-38608.450000000004</v>
      </c>
      <c r="F41" s="161">
        <v>-25087.280000000006</v>
      </c>
      <c r="G41" s="150">
        <v>42243.21</v>
      </c>
      <c r="H41" s="40">
        <v>10175.16</v>
      </c>
      <c r="I41" s="40">
        <v>4986.8600000000006</v>
      </c>
      <c r="J41" s="43">
        <v>-2141.2541349999192</v>
      </c>
      <c r="K41" s="40">
        <v>17222.27</v>
      </c>
      <c r="L41" s="40">
        <v>0</v>
      </c>
      <c r="M41" s="40">
        <v>0</v>
      </c>
      <c r="N41" s="43">
        <v>0</v>
      </c>
      <c r="O41" s="40">
        <v>0</v>
      </c>
      <c r="P41" s="40">
        <v>0</v>
      </c>
      <c r="Q41" s="40">
        <v>0</v>
      </c>
      <c r="R41" s="43">
        <v>0</v>
      </c>
      <c r="S41" s="40">
        <v>0</v>
      </c>
      <c r="T41" s="40">
        <v>0</v>
      </c>
      <c r="U41" s="40">
        <v>0</v>
      </c>
      <c r="V41" s="43">
        <v>0</v>
      </c>
      <c r="W41" s="40">
        <v>0</v>
      </c>
      <c r="X41" s="40">
        <v>0</v>
      </c>
      <c r="Y41" s="40">
        <v>0</v>
      </c>
      <c r="Z41" s="43">
        <v>0</v>
      </c>
      <c r="AA41" s="40">
        <v>0</v>
      </c>
      <c r="AB41" s="40">
        <v>0</v>
      </c>
      <c r="AC41" s="40">
        <v>0</v>
      </c>
      <c r="AD41" s="43">
        <v>0</v>
      </c>
      <c r="AE41" s="40">
        <v>0</v>
      </c>
      <c r="AF41" s="40">
        <v>0</v>
      </c>
      <c r="AG41" s="40">
        <v>0</v>
      </c>
      <c r="AH41" s="43">
        <v>0</v>
      </c>
      <c r="AI41" s="40">
        <v>0</v>
      </c>
      <c r="AJ41" s="40">
        <v>0</v>
      </c>
      <c r="AK41" s="40">
        <v>0</v>
      </c>
      <c r="AL41" s="43">
        <v>0</v>
      </c>
      <c r="AM41" s="40">
        <v>0</v>
      </c>
      <c r="AN41" s="40">
        <v>0</v>
      </c>
      <c r="AO41" s="40">
        <v>0</v>
      </c>
      <c r="AP41" s="43">
        <v>0</v>
      </c>
      <c r="AQ41" s="40">
        <v>0</v>
      </c>
      <c r="AR41" s="40">
        <v>0</v>
      </c>
      <c r="AS41" s="40">
        <v>0</v>
      </c>
      <c r="AT41" s="43">
        <v>0</v>
      </c>
      <c r="AU41" s="40">
        <v>0</v>
      </c>
      <c r="AV41" s="40">
        <v>0</v>
      </c>
      <c r="AW41" s="40">
        <v>0</v>
      </c>
      <c r="AX41" s="43">
        <v>0</v>
      </c>
      <c r="AY41" s="40">
        <v>0</v>
      </c>
      <c r="AZ41" s="40">
        <v>0</v>
      </c>
      <c r="BA41" s="40">
        <v>0</v>
      </c>
      <c r="BB41" s="43">
        <v>0</v>
      </c>
      <c r="BC41" s="40">
        <v>0</v>
      </c>
      <c r="BD41" s="40">
        <v>0</v>
      </c>
      <c r="BE41" s="40">
        <v>0</v>
      </c>
      <c r="BF41" s="43">
        <v>0</v>
      </c>
    </row>
    <row r="42" spans="3:58" ht="11.25" customHeight="1">
      <c r="C42" s="45" t="s">
        <v>99</v>
      </c>
      <c r="D42" s="66" t="s">
        <v>257</v>
      </c>
      <c r="E42" s="151">
        <v>1419644.4020870014</v>
      </c>
      <c r="F42" s="162">
        <v>2388526.1389120021</v>
      </c>
      <c r="G42" s="151">
        <v>-1751573.31</v>
      </c>
      <c r="H42" s="37">
        <v>-653723.98060596746</v>
      </c>
      <c r="I42" s="37">
        <v>-965316.20308493206</v>
      </c>
      <c r="J42" s="41">
        <v>-207859.80287488954</v>
      </c>
      <c r="K42" s="37">
        <v>-1494636.2666541203</v>
      </c>
      <c r="L42" s="37">
        <v>1596487.6999999471</v>
      </c>
      <c r="M42" s="37">
        <v>109965.55999993999</v>
      </c>
      <c r="N42" s="41">
        <v>-566427.62000007881</v>
      </c>
      <c r="O42" s="37">
        <v>-4634148.9099998735</v>
      </c>
      <c r="P42" s="37">
        <v>3324169.2800000496</v>
      </c>
      <c r="Q42" s="37">
        <v>-3501521.6299999226</v>
      </c>
      <c r="R42" s="41">
        <v>-4676046.0099999672</v>
      </c>
      <c r="S42" s="37">
        <v>6901383.8899999633</v>
      </c>
      <c r="T42" s="37">
        <v>204157.31000008062</v>
      </c>
      <c r="U42" s="37">
        <v>75017.13</v>
      </c>
      <c r="V42" s="41">
        <v>0</v>
      </c>
      <c r="W42" s="37">
        <v>1031789.2100000484</v>
      </c>
      <c r="X42" s="37">
        <v>436586.16000004113</v>
      </c>
      <c r="Y42" s="37">
        <v>515492.99000002351</v>
      </c>
      <c r="Z42" s="41">
        <v>1803849.0299999844</v>
      </c>
      <c r="AA42" s="37">
        <v>415941.15999998525</v>
      </c>
      <c r="AB42" s="37">
        <v>72804.649999968708</v>
      </c>
      <c r="AC42" s="37">
        <v>-82728.018887966871</v>
      </c>
      <c r="AD42" s="41">
        <v>24196.520000010729</v>
      </c>
      <c r="AE42" s="37">
        <v>1111478.3813000238</v>
      </c>
      <c r="AF42" s="37">
        <v>2930823.56130003</v>
      </c>
      <c r="AG42" s="37">
        <v>830590.58130002115</v>
      </c>
      <c r="AH42" s="41">
        <v>971298.68999997806</v>
      </c>
      <c r="AI42" s="37">
        <v>-677575.34000001475</v>
      </c>
      <c r="AJ42" s="37">
        <v>373467.81999998353</v>
      </c>
      <c r="AK42" s="37">
        <v>-139954.86000000872</v>
      </c>
      <c r="AL42" s="41">
        <v>-430086.76999999373</v>
      </c>
      <c r="AM42" s="37">
        <v>-208601.17999997921</v>
      </c>
      <c r="AN42" s="37">
        <v>-208698.01999998093</v>
      </c>
      <c r="AO42" s="37">
        <v>-705183.15999999829</v>
      </c>
      <c r="AP42" s="41">
        <v>-1007277.8000000031</v>
      </c>
      <c r="AQ42" s="37">
        <v>-1840963.1554999994</v>
      </c>
      <c r="AR42" s="37">
        <v>-3013061.6131000086</v>
      </c>
      <c r="AS42" s="37">
        <v>-2863356.7700000061</v>
      </c>
      <c r="AT42" s="41">
        <v>1644447.3399999957</v>
      </c>
      <c r="AU42" s="37">
        <v>2845935.4399999985</v>
      </c>
      <c r="AV42" s="37">
        <v>-234231.67000000644</v>
      </c>
      <c r="AW42" s="37">
        <v>-47345.310000008438</v>
      </c>
      <c r="AX42" s="41">
        <v>-169733.78000000212</v>
      </c>
      <c r="AY42" s="37">
        <v>406218.80999999819</v>
      </c>
      <c r="AZ42" s="37">
        <v>787483.32999999356</v>
      </c>
      <c r="BA42" s="37">
        <v>766364.76999999583</v>
      </c>
      <c r="BB42" s="41">
        <v>63562.210000000428</v>
      </c>
      <c r="BC42" s="37">
        <v>5976.3799999998882</v>
      </c>
      <c r="BD42" s="37">
        <v>-16887.690000003204</v>
      </c>
      <c r="BE42" s="37">
        <v>140172.66000000387</v>
      </c>
      <c r="BF42" s="41">
        <v>33004.420000001788</v>
      </c>
    </row>
    <row r="43" spans="3:58" ht="11.25" customHeight="1">
      <c r="C43" s="45" t="s">
        <v>100</v>
      </c>
      <c r="D43" s="66" t="s">
        <v>258</v>
      </c>
      <c r="E43" s="151">
        <v>2234369.8229479999</v>
      </c>
      <c r="F43" s="162">
        <v>2234369.8229479999</v>
      </c>
      <c r="G43" s="151">
        <v>3985943.14</v>
      </c>
      <c r="H43" s="37">
        <v>3985943.1379849999</v>
      </c>
      <c r="I43" s="37">
        <v>3985943.1379849999</v>
      </c>
      <c r="J43" s="41">
        <v>3985943.1379849999</v>
      </c>
      <c r="K43" s="37">
        <v>5480579.4000000004</v>
      </c>
      <c r="L43" s="37">
        <v>5480579.4000000004</v>
      </c>
      <c r="M43" s="37">
        <v>5480579.4000000004</v>
      </c>
      <c r="N43" s="41">
        <v>5480579.4000000004</v>
      </c>
      <c r="O43" s="37">
        <v>10114728.309999999</v>
      </c>
      <c r="P43" s="37">
        <v>10115728.309999999</v>
      </c>
      <c r="Q43" s="37">
        <v>10114728.309999999</v>
      </c>
      <c r="R43" s="41">
        <v>10114728.309999999</v>
      </c>
      <c r="S43" s="37">
        <v>3213344.4200000004</v>
      </c>
      <c r="T43" s="37">
        <v>3213344.4200000004</v>
      </c>
      <c r="U43" s="37">
        <v>3213344.42</v>
      </c>
      <c r="V43" s="41">
        <v>3213344.4200000004</v>
      </c>
      <c r="W43" s="37">
        <v>2181555.21</v>
      </c>
      <c r="X43" s="37">
        <v>2182555.21</v>
      </c>
      <c r="Y43" s="37">
        <v>2182555.21</v>
      </c>
      <c r="Z43" s="41">
        <v>2182555.21</v>
      </c>
      <c r="AA43" s="37">
        <v>1766614.05</v>
      </c>
      <c r="AB43" s="37">
        <v>1766614.05</v>
      </c>
      <c r="AC43" s="37">
        <v>1766614.05</v>
      </c>
      <c r="AD43" s="41">
        <v>1766614.05</v>
      </c>
      <c r="AE43" s="37">
        <v>655135.66999999981</v>
      </c>
      <c r="AF43" s="37">
        <v>655135.66999999981</v>
      </c>
      <c r="AG43" s="37">
        <v>655135.66999999981</v>
      </c>
      <c r="AH43" s="41">
        <v>655135.66999999981</v>
      </c>
      <c r="AI43" s="37">
        <v>1332711.01</v>
      </c>
      <c r="AJ43" s="37">
        <v>1332711.01</v>
      </c>
      <c r="AK43" s="37">
        <v>1332711.01</v>
      </c>
      <c r="AL43" s="41">
        <v>1332711.01</v>
      </c>
      <c r="AM43" s="37">
        <v>1541312.19</v>
      </c>
      <c r="AN43" s="37">
        <v>1541312.19</v>
      </c>
      <c r="AO43" s="37">
        <v>1541312.19</v>
      </c>
      <c r="AP43" s="41">
        <v>1541312.19</v>
      </c>
      <c r="AQ43" s="37">
        <v>3382275.35</v>
      </c>
      <c r="AR43" s="37">
        <v>3382275.35</v>
      </c>
      <c r="AS43" s="37">
        <v>3382275.35</v>
      </c>
      <c r="AT43" s="41">
        <v>3382275.35</v>
      </c>
      <c r="AU43" s="37">
        <v>536339.91</v>
      </c>
      <c r="AV43" s="37">
        <v>536339.91</v>
      </c>
      <c r="AW43" s="37">
        <v>536339.91</v>
      </c>
      <c r="AX43" s="41">
        <v>536339.91</v>
      </c>
      <c r="AY43" s="37">
        <v>130121.1</v>
      </c>
      <c r="AZ43" s="37">
        <v>130121.1</v>
      </c>
      <c r="BA43" s="37">
        <v>130121.1</v>
      </c>
      <c r="BB43" s="41">
        <v>130121.1</v>
      </c>
      <c r="BC43" s="37">
        <v>124144.72</v>
      </c>
      <c r="BD43" s="37">
        <v>124144.72</v>
      </c>
      <c r="BE43" s="37">
        <v>124144.72</v>
      </c>
      <c r="BF43" s="41">
        <v>124144.72</v>
      </c>
    </row>
    <row r="44" spans="3:58" ht="11.25" customHeight="1">
      <c r="C44" s="45" t="s">
        <v>101</v>
      </c>
      <c r="D44" s="66" t="s">
        <v>259</v>
      </c>
      <c r="E44" s="151">
        <v>3654015.2276599999</v>
      </c>
      <c r="F44" s="162">
        <v>4622896.9586880002</v>
      </c>
      <c r="G44" s="151">
        <v>2234369.8199999998</v>
      </c>
      <c r="H44" s="37">
        <v>3332219.16457</v>
      </c>
      <c r="I44" s="37">
        <v>3020626.806696</v>
      </c>
      <c r="J44" s="41">
        <v>3778083.3351099994</v>
      </c>
      <c r="K44" s="37">
        <v>3985943.1379849999</v>
      </c>
      <c r="L44" s="37">
        <v>7077067.0999999996</v>
      </c>
      <c r="M44" s="37">
        <v>5590544.96</v>
      </c>
      <c r="N44" s="41">
        <v>4914151.7799999993</v>
      </c>
      <c r="O44" s="37">
        <v>5480579.4000000004</v>
      </c>
      <c r="P44" s="37">
        <v>13439899.59</v>
      </c>
      <c r="Q44" s="37">
        <v>6613206.6799999997</v>
      </c>
      <c r="R44" s="41">
        <v>5438682.2999999998</v>
      </c>
      <c r="S44" s="37">
        <v>10114728.309999999</v>
      </c>
      <c r="T44" s="37">
        <v>3417501.73</v>
      </c>
      <c r="U44" s="37">
        <v>3288361.55</v>
      </c>
      <c r="V44" s="41">
        <v>4841981.459999999</v>
      </c>
      <c r="W44" s="37">
        <v>3213344.4200000004</v>
      </c>
      <c r="X44" s="37">
        <v>2619141.37</v>
      </c>
      <c r="Y44" s="37">
        <v>2698048.2</v>
      </c>
      <c r="Z44" s="41">
        <v>3986404.24</v>
      </c>
      <c r="AA44" s="37">
        <v>2182555.21</v>
      </c>
      <c r="AB44" s="37">
        <v>1839418.7000000002</v>
      </c>
      <c r="AC44" s="37">
        <v>1683886.0300000003</v>
      </c>
      <c r="AD44" s="41">
        <v>1790810.5700000003</v>
      </c>
      <c r="AE44" s="37">
        <v>1766614.05</v>
      </c>
      <c r="AF44" s="37">
        <v>3585959.23</v>
      </c>
      <c r="AG44" s="37">
        <v>1485726.2499999998</v>
      </c>
      <c r="AH44" s="41">
        <v>1626434.3599999999</v>
      </c>
      <c r="AI44" s="37">
        <v>655135.66999999981</v>
      </c>
      <c r="AJ44" s="37">
        <v>1706178.83</v>
      </c>
      <c r="AK44" s="37">
        <v>1192756.1499999999</v>
      </c>
      <c r="AL44" s="41">
        <v>902624.24</v>
      </c>
      <c r="AM44" s="37">
        <v>1332711.01</v>
      </c>
      <c r="AN44" s="37">
        <v>1332614.17</v>
      </c>
      <c r="AO44" s="37">
        <v>836129.03</v>
      </c>
      <c r="AP44" s="41">
        <v>534034.39</v>
      </c>
      <c r="AQ44" s="37">
        <v>1541312.19</v>
      </c>
      <c r="AR44" s="37">
        <v>369213.74</v>
      </c>
      <c r="AS44" s="37">
        <v>518918.58</v>
      </c>
      <c r="AT44" s="41">
        <v>5026722.6900000004</v>
      </c>
      <c r="AU44" s="37">
        <v>3382275.35</v>
      </c>
      <c r="AV44" s="37">
        <v>302108.24</v>
      </c>
      <c r="AW44" s="37">
        <v>488994.6</v>
      </c>
      <c r="AX44" s="41">
        <v>366606.13</v>
      </c>
      <c r="AY44" s="37">
        <v>536339.91</v>
      </c>
      <c r="AZ44" s="37">
        <v>917604.43</v>
      </c>
      <c r="BA44" s="37">
        <v>896485.87</v>
      </c>
      <c r="BB44" s="41">
        <v>193683.31</v>
      </c>
      <c r="BC44" s="37">
        <v>130121.1</v>
      </c>
      <c r="BD44" s="37">
        <v>107257.03</v>
      </c>
      <c r="BE44" s="37">
        <v>264317.38</v>
      </c>
      <c r="BF44" s="41">
        <v>157149.14000000001</v>
      </c>
    </row>
    <row r="45" spans="3:58" ht="11.25" customHeight="1">
      <c r="C45" s="48" t="s">
        <v>102</v>
      </c>
      <c r="D45" s="67" t="s">
        <v>260</v>
      </c>
      <c r="E45" s="152">
        <v>1685000.46</v>
      </c>
      <c r="F45" s="163">
        <v>1020176.51</v>
      </c>
      <c r="G45" s="152">
        <v>318487.26</v>
      </c>
      <c r="H45" s="52">
        <v>746369.83000000007</v>
      </c>
      <c r="I45" s="52">
        <v>619289.81999999995</v>
      </c>
      <c r="J45" s="49">
        <v>947450.98</v>
      </c>
      <c r="K45" s="52">
        <v>0</v>
      </c>
      <c r="L45" s="52">
        <v>0</v>
      </c>
      <c r="M45" s="52">
        <v>0</v>
      </c>
      <c r="N45" s="49">
        <v>0</v>
      </c>
      <c r="O45" s="52">
        <v>0</v>
      </c>
      <c r="P45" s="52">
        <v>0</v>
      </c>
      <c r="Q45" s="52">
        <v>0</v>
      </c>
      <c r="R45" s="49">
        <v>0</v>
      </c>
      <c r="S45" s="52">
        <v>0</v>
      </c>
      <c r="T45" s="52">
        <v>0</v>
      </c>
      <c r="U45" s="52">
        <v>0</v>
      </c>
      <c r="V45" s="49">
        <v>0</v>
      </c>
      <c r="W45" s="52">
        <v>0</v>
      </c>
      <c r="X45" s="52">
        <v>0</v>
      </c>
      <c r="Y45" s="52">
        <v>0</v>
      </c>
      <c r="Z45" s="49">
        <v>3304.76</v>
      </c>
      <c r="AA45" s="52">
        <v>3304.71</v>
      </c>
      <c r="AB45" s="52">
        <v>1124.21</v>
      </c>
      <c r="AC45" s="52">
        <v>38030.93</v>
      </c>
      <c r="AD45" s="49">
        <v>5625.9400000000005</v>
      </c>
      <c r="AE45" s="52">
        <v>49842.869999999995</v>
      </c>
      <c r="AF45" s="52">
        <v>3931.8999999999996</v>
      </c>
      <c r="AG45" s="52">
        <v>40679.18</v>
      </c>
      <c r="AH45" s="49">
        <v>219.15</v>
      </c>
      <c r="AI45" s="52">
        <v>33488.51</v>
      </c>
      <c r="AJ45" s="52">
        <v>224.47</v>
      </c>
      <c r="AK45" s="52">
        <v>67028.28</v>
      </c>
      <c r="AL45" s="49">
        <v>883.19</v>
      </c>
      <c r="AM45" s="52">
        <v>920.57</v>
      </c>
      <c r="AN45" s="52">
        <v>567.22</v>
      </c>
      <c r="AO45" s="52">
        <v>12035.19</v>
      </c>
      <c r="AP45" s="49">
        <v>373.49</v>
      </c>
      <c r="AQ45" s="52">
        <v>1869</v>
      </c>
      <c r="AR45" s="52">
        <v>1643.99</v>
      </c>
      <c r="AS45" s="52">
        <v>36520.06</v>
      </c>
      <c r="AT45" s="49">
        <v>64.28</v>
      </c>
      <c r="AU45" s="52">
        <v>1334.83</v>
      </c>
      <c r="AV45" s="52">
        <v>198.44</v>
      </c>
      <c r="AW45" s="52">
        <v>34810.43</v>
      </c>
      <c r="AX45" s="49">
        <v>3311.62</v>
      </c>
      <c r="AY45" s="52">
        <v>5998.94</v>
      </c>
      <c r="AZ45" s="52">
        <v>1029.57</v>
      </c>
      <c r="BA45" s="52">
        <v>33304.82</v>
      </c>
      <c r="BB45" s="49">
        <v>750.69</v>
      </c>
      <c r="BC45" s="52">
        <v>22796.32</v>
      </c>
      <c r="BD45" s="52">
        <v>3352.63</v>
      </c>
      <c r="BE45" s="52">
        <v>73588.63</v>
      </c>
      <c r="BF45" s="49">
        <v>940.81</v>
      </c>
    </row>
    <row r="46" spans="3:58" ht="11.25" customHeight="1">
      <c r="C46" s="39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</row>
    <row r="47" spans="3:58" ht="11.25" customHeight="1">
      <c r="C47" s="36"/>
      <c r="D47" s="36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6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3:58" ht="11.25" customHeight="1">
      <c r="C48" s="44"/>
      <c r="D48" s="57"/>
      <c r="E48" s="77" t="s">
        <v>379</v>
      </c>
      <c r="F48" s="76" t="s">
        <v>377</v>
      </c>
      <c r="G48" s="77" t="s">
        <v>375</v>
      </c>
      <c r="H48" s="77" t="s">
        <v>373</v>
      </c>
      <c r="I48" s="77" t="s">
        <v>371</v>
      </c>
      <c r="J48" s="76" t="s">
        <v>364</v>
      </c>
      <c r="K48" s="77" t="s">
        <v>360</v>
      </c>
      <c r="L48" s="77" t="s">
        <v>359</v>
      </c>
      <c r="M48" s="77" t="s">
        <v>357</v>
      </c>
      <c r="N48" s="76" t="s">
        <v>355</v>
      </c>
      <c r="O48" s="77" t="s">
        <v>354</v>
      </c>
      <c r="P48" s="77" t="s">
        <v>352</v>
      </c>
      <c r="Q48" s="108" t="s">
        <v>350</v>
      </c>
      <c r="R48" s="109" t="s">
        <v>347</v>
      </c>
      <c r="S48" s="108" t="s">
        <v>346</v>
      </c>
      <c r="T48" s="108" t="s">
        <v>344</v>
      </c>
      <c r="U48" s="108" t="s">
        <v>336</v>
      </c>
      <c r="V48" s="109" t="s">
        <v>334</v>
      </c>
      <c r="W48" s="110" t="s">
        <v>139</v>
      </c>
      <c r="X48" s="110" t="s">
        <v>140</v>
      </c>
      <c r="Y48" s="110" t="s">
        <v>141</v>
      </c>
      <c r="Z48" s="111" t="s">
        <v>106</v>
      </c>
      <c r="AA48" s="110" t="s">
        <v>142</v>
      </c>
      <c r="AB48" s="110" t="s">
        <v>143</v>
      </c>
      <c r="AC48" s="110" t="s">
        <v>144</v>
      </c>
      <c r="AD48" s="111" t="s">
        <v>110</v>
      </c>
      <c r="AE48" s="110" t="s">
        <v>145</v>
      </c>
      <c r="AF48" s="110" t="s">
        <v>146</v>
      </c>
      <c r="AG48" s="110" t="s">
        <v>147</v>
      </c>
      <c r="AH48" s="111" t="s">
        <v>114</v>
      </c>
      <c r="AI48" s="110" t="s">
        <v>148</v>
      </c>
      <c r="AJ48" s="110" t="s">
        <v>149</v>
      </c>
      <c r="AK48" s="110" t="s">
        <v>150</v>
      </c>
      <c r="AL48" s="111" t="s">
        <v>118</v>
      </c>
      <c r="AM48" s="110" t="s">
        <v>151</v>
      </c>
      <c r="AN48" s="110" t="s">
        <v>152</v>
      </c>
      <c r="AO48" s="110" t="s">
        <v>153</v>
      </c>
      <c r="AP48" s="111" t="s">
        <v>122</v>
      </c>
      <c r="AQ48" s="110" t="s">
        <v>154</v>
      </c>
      <c r="AR48" s="110" t="s">
        <v>155</v>
      </c>
      <c r="AS48" s="110" t="s">
        <v>156</v>
      </c>
      <c r="AT48" s="111" t="s">
        <v>126</v>
      </c>
      <c r="AU48" s="110" t="s">
        <v>157</v>
      </c>
      <c r="AV48" s="110" t="s">
        <v>158</v>
      </c>
      <c r="AW48" s="110" t="s">
        <v>159</v>
      </c>
      <c r="AX48" s="111" t="s">
        <v>130</v>
      </c>
      <c r="AY48" s="110" t="s">
        <v>160</v>
      </c>
      <c r="AZ48" s="110" t="s">
        <v>161</v>
      </c>
      <c r="BA48" s="110" t="s">
        <v>162</v>
      </c>
      <c r="BB48" s="111" t="s">
        <v>134</v>
      </c>
      <c r="BC48" s="110" t="s">
        <v>163</v>
      </c>
      <c r="BD48" s="110" t="s">
        <v>164</v>
      </c>
      <c r="BE48" s="110" t="s">
        <v>165</v>
      </c>
      <c r="BF48" s="111" t="s">
        <v>138</v>
      </c>
    </row>
    <row r="49" spans="3:58" ht="11.25" customHeight="1">
      <c r="C49" s="45" t="s">
        <v>68</v>
      </c>
      <c r="D49" s="63" t="s">
        <v>228</v>
      </c>
      <c r="E49" s="133"/>
      <c r="F49" s="164"/>
      <c r="G49" s="133"/>
      <c r="J49" s="41"/>
      <c r="K49" s="37"/>
      <c r="L49" s="37"/>
      <c r="M49" s="37"/>
      <c r="N49" s="41"/>
      <c r="O49" s="37"/>
      <c r="P49" s="37"/>
      <c r="Q49" s="37"/>
      <c r="R49" s="41"/>
      <c r="S49" s="37"/>
      <c r="T49" s="37"/>
      <c r="U49" s="37"/>
      <c r="V49" s="41"/>
      <c r="W49" s="37"/>
      <c r="X49" s="37"/>
      <c r="Y49" s="37"/>
      <c r="Z49" s="41"/>
      <c r="AA49" s="37"/>
      <c r="AB49" s="37"/>
      <c r="AC49" s="37"/>
      <c r="AD49" s="41"/>
      <c r="AE49" s="37"/>
      <c r="AF49" s="37"/>
      <c r="AG49" s="37"/>
      <c r="AH49" s="41"/>
      <c r="AI49" s="37"/>
      <c r="AJ49" s="37"/>
      <c r="AK49" s="37"/>
      <c r="AL49" s="41"/>
      <c r="AM49" s="37"/>
      <c r="AN49" s="37"/>
      <c r="AO49" s="37"/>
      <c r="AP49" s="41"/>
      <c r="AQ49" s="37"/>
      <c r="AR49" s="37"/>
      <c r="AS49" s="37"/>
      <c r="AT49" s="41"/>
      <c r="AU49" s="37"/>
      <c r="AV49" s="37"/>
      <c r="AW49" s="37"/>
      <c r="AX49" s="41"/>
      <c r="AY49" s="37"/>
      <c r="AZ49" s="37"/>
      <c r="BA49" s="37"/>
      <c r="BB49" s="41"/>
      <c r="BC49" s="37"/>
      <c r="BD49" s="37"/>
      <c r="BE49" s="37"/>
      <c r="BF49" s="41"/>
    </row>
    <row r="50" spans="3:58" ht="11.25" customHeight="1">
      <c r="C50" s="46" t="s">
        <v>24</v>
      </c>
      <c r="D50" s="64" t="s">
        <v>182</v>
      </c>
      <c r="E50" s="149">
        <v>3149825.832624</v>
      </c>
      <c r="F50" s="160">
        <v>2464943.938416</v>
      </c>
      <c r="G50" s="149">
        <v>-7250048.1200000001</v>
      </c>
      <c r="H50" s="38">
        <v>2860045.0518420003</v>
      </c>
      <c r="I50" s="38">
        <v>-18580543.037772</v>
      </c>
      <c r="J50" s="42">
        <v>91848.292085000023</v>
      </c>
      <c r="K50" s="38">
        <v>-3802589.0535999993</v>
      </c>
      <c r="L50" s="38">
        <v>5179771.68</v>
      </c>
      <c r="M50" s="38">
        <v>233971.63999999873</v>
      </c>
      <c r="N50" s="42">
        <v>4598636.5600000005</v>
      </c>
      <c r="O50" s="38">
        <v>-108049.0700000003</v>
      </c>
      <c r="P50" s="38">
        <v>8583261.7600000035</v>
      </c>
      <c r="Q50" s="38">
        <v>5027474.4699999951</v>
      </c>
      <c r="R50" s="42">
        <v>8816839.160000002</v>
      </c>
      <c r="S50" s="38">
        <v>11176031.500000004</v>
      </c>
      <c r="T50" s="38">
        <v>13274736.219999999</v>
      </c>
      <c r="U50" s="38">
        <v>10979714.380000001</v>
      </c>
      <c r="V50" s="42">
        <v>8340284.9199999999</v>
      </c>
      <c r="W50" s="38">
        <v>2070139.3500000015</v>
      </c>
      <c r="X50" s="38">
        <v>3262229.209999999</v>
      </c>
      <c r="Y50" s="38">
        <v>2615100.66</v>
      </c>
      <c r="Z50" s="42">
        <v>5796240.8499999996</v>
      </c>
      <c r="AA50" s="38">
        <v>2421000.379999999</v>
      </c>
      <c r="AB50" s="38">
        <v>6747948.1699999999</v>
      </c>
      <c r="AC50" s="38">
        <v>1336669.9999999998</v>
      </c>
      <c r="AD50" s="42">
        <v>1043455.99</v>
      </c>
      <c r="AE50" s="38">
        <v>1227192.4915000005</v>
      </c>
      <c r="AF50" s="38">
        <v>5105836.8171999995</v>
      </c>
      <c r="AG50" s="38">
        <v>1267144.8678000001</v>
      </c>
      <c r="AH50" s="42">
        <v>572296.02350000001</v>
      </c>
      <c r="AI50" s="38">
        <v>828547.1707999995</v>
      </c>
      <c r="AJ50" s="38">
        <v>6034700.4900000002</v>
      </c>
      <c r="AK50" s="38">
        <v>1125449.3700000001</v>
      </c>
      <c r="AL50" s="42">
        <v>446965.43000000005</v>
      </c>
      <c r="AM50" s="38">
        <v>1056816.75</v>
      </c>
      <c r="AN50" s="38">
        <v>5690335.9299999997</v>
      </c>
      <c r="AO50" s="38">
        <v>1084331.74</v>
      </c>
      <c r="AP50" s="42">
        <v>406214.41</v>
      </c>
      <c r="AQ50" s="38">
        <v>1567315.8399999989</v>
      </c>
      <c r="AR50" s="38">
        <v>5745569.0600000005</v>
      </c>
      <c r="AS50" s="38">
        <v>1169584.96</v>
      </c>
      <c r="AT50" s="42">
        <v>535193.76</v>
      </c>
      <c r="AU50" s="38">
        <v>1820234</v>
      </c>
      <c r="AV50" s="38">
        <v>3270818.5700000003</v>
      </c>
      <c r="AW50" s="38">
        <v>856340.1100000001</v>
      </c>
      <c r="AX50" s="42">
        <v>139022.93</v>
      </c>
      <c r="AY50" s="38">
        <v>948624.77</v>
      </c>
      <c r="AZ50" s="38">
        <v>2265302.79</v>
      </c>
      <c r="BA50" s="38">
        <v>848871.28</v>
      </c>
      <c r="BB50" s="42">
        <v>59945.87</v>
      </c>
      <c r="BC50" s="38">
        <v>-6376.1500000000233</v>
      </c>
      <c r="BD50" s="38">
        <v>498416.56</v>
      </c>
      <c r="BE50" s="38">
        <v>10490.339999999997</v>
      </c>
      <c r="BF50" s="42">
        <v>47493.86</v>
      </c>
    </row>
    <row r="51" spans="3:58" ht="11.25" customHeight="1">
      <c r="C51" s="46" t="s">
        <v>69</v>
      </c>
      <c r="D51" s="64" t="s">
        <v>229</v>
      </c>
      <c r="E51" s="149">
        <v>-3122193.0994489994</v>
      </c>
      <c r="F51" s="160">
        <v>5097649.9204960037</v>
      </c>
      <c r="G51" s="149">
        <v>17253595.039999999</v>
      </c>
      <c r="H51" s="38">
        <v>10046394.048174955</v>
      </c>
      <c r="I51" s="38">
        <v>25741180.647973962</v>
      </c>
      <c r="J51" s="42">
        <v>179356.11917510629</v>
      </c>
      <c r="K51" s="38">
        <v>13599450.41694594</v>
      </c>
      <c r="L51" s="38">
        <v>12826582.800000016</v>
      </c>
      <c r="M51" s="38">
        <v>19532403.70000001</v>
      </c>
      <c r="N51" s="42">
        <v>-4337024.0100000845</v>
      </c>
      <c r="O51" s="38">
        <v>-3761559.4799999241</v>
      </c>
      <c r="P51" s="38">
        <v>8391387.2299999651</v>
      </c>
      <c r="Q51" s="38">
        <v>-3444205.1699999534</v>
      </c>
      <c r="R51" s="42">
        <v>-36282522.539999962</v>
      </c>
      <c r="S51" s="38">
        <v>28859252.789999891</v>
      </c>
      <c r="T51" s="38">
        <v>9542123.5700000431</v>
      </c>
      <c r="U51" s="38">
        <v>-31061210.30000006</v>
      </c>
      <c r="V51" s="42">
        <v>10463911.690000072</v>
      </c>
      <c r="W51" s="38">
        <v>8595713.429999996</v>
      </c>
      <c r="X51" s="38">
        <v>3598957.2800000124</v>
      </c>
      <c r="Y51" s="38">
        <v>-7746785.1999999583</v>
      </c>
      <c r="Z51" s="42">
        <v>6174688.9099999806</v>
      </c>
      <c r="AA51" s="38">
        <v>-3149115.6899999836</v>
      </c>
      <c r="AB51" s="38">
        <v>-1098080.6500000712</v>
      </c>
      <c r="AC51" s="38">
        <v>4902750.3800000288</v>
      </c>
      <c r="AD51" s="42">
        <v>8299105.7100000093</v>
      </c>
      <c r="AE51" s="38">
        <v>-1401799.4800000153</v>
      </c>
      <c r="AF51" s="38">
        <v>-1727255.3513000105</v>
      </c>
      <c r="AG51" s="38">
        <v>1464766.5813000463</v>
      </c>
      <c r="AH51" s="42">
        <v>2197875.3799999785</v>
      </c>
      <c r="AI51" s="38">
        <v>3079272.2799999937</v>
      </c>
      <c r="AJ51" s="38">
        <v>-2553263.0300000049</v>
      </c>
      <c r="AK51" s="38">
        <v>2481372.3999999892</v>
      </c>
      <c r="AL51" s="42">
        <v>-347381.49999999255</v>
      </c>
      <c r="AM51" s="38">
        <v>-8315633.2100000009</v>
      </c>
      <c r="AN51" s="38">
        <v>664888.3500000136</v>
      </c>
      <c r="AO51" s="38">
        <v>935057.21000000741</v>
      </c>
      <c r="AP51" s="42">
        <v>-111764.1900000032</v>
      </c>
      <c r="AQ51" s="38">
        <v>221205.34760000929</v>
      </c>
      <c r="AR51" s="38">
        <v>-3197723.1031000027</v>
      </c>
      <c r="AS51" s="38">
        <v>-3054266.7999999989</v>
      </c>
      <c r="AT51" s="42">
        <v>155758.48999999277</v>
      </c>
      <c r="AU51" s="38">
        <v>2977284.2299999986</v>
      </c>
      <c r="AV51" s="38">
        <v>364455.69000001065</v>
      </c>
      <c r="AW51" s="38">
        <v>-2650487.2000000095</v>
      </c>
      <c r="AX51" s="42">
        <v>1549107.6499999994</v>
      </c>
      <c r="AY51" s="38">
        <v>-552770.34999998845</v>
      </c>
      <c r="AZ51" s="38">
        <v>39216.759999999776</v>
      </c>
      <c r="BA51" s="38">
        <v>1230122.7899999944</v>
      </c>
      <c r="BB51" s="42">
        <v>1919403.4999999995</v>
      </c>
      <c r="BC51" s="38">
        <v>931794.94000000134</v>
      </c>
      <c r="BD51" s="38">
        <v>1581114.9399999939</v>
      </c>
      <c r="BE51" s="38">
        <v>-133727.58999999845</v>
      </c>
      <c r="BF51" s="42">
        <v>1755242.1500000015</v>
      </c>
    </row>
    <row r="52" spans="3:58" ht="11.25" customHeight="1">
      <c r="C52" s="47" t="s">
        <v>70</v>
      </c>
      <c r="D52" s="65" t="s">
        <v>230</v>
      </c>
      <c r="E52" s="150">
        <v>2676886.9536800003</v>
      </c>
      <c r="F52" s="161">
        <v>2705584.9971679999</v>
      </c>
      <c r="G52" s="150">
        <v>2734814.55</v>
      </c>
      <c r="H52" s="40">
        <v>2683586.5383990007</v>
      </c>
      <c r="I52" s="40">
        <v>2553084.1480800007</v>
      </c>
      <c r="J52" s="43">
        <v>2529039.6667559994</v>
      </c>
      <c r="K52" s="40">
        <v>2756603.3076950004</v>
      </c>
      <c r="L52" s="40">
        <v>2480746.8600000003</v>
      </c>
      <c r="M52" s="40">
        <v>2452793.0299999993</v>
      </c>
      <c r="N52" s="43">
        <v>2389382.0299999993</v>
      </c>
      <c r="O52" s="40">
        <v>2347270.8400000008</v>
      </c>
      <c r="P52" s="40">
        <v>2252222.4900000002</v>
      </c>
      <c r="Q52" s="40">
        <v>2045804.9899999998</v>
      </c>
      <c r="R52" s="43">
        <v>1885627.3000000003</v>
      </c>
      <c r="S52" s="40">
        <v>1912866.17</v>
      </c>
      <c r="T52" s="40">
        <v>1840295.2399999998</v>
      </c>
      <c r="U52" s="40">
        <v>1693559.4</v>
      </c>
      <c r="V52" s="43">
        <v>1628842.5</v>
      </c>
      <c r="W52" s="40">
        <v>1610282.3999999994</v>
      </c>
      <c r="X52" s="40">
        <v>1450091.5000000005</v>
      </c>
      <c r="Y52" s="40">
        <v>1426659.8399999999</v>
      </c>
      <c r="Z52" s="43">
        <v>1352584.69</v>
      </c>
      <c r="AA52" s="40">
        <v>1341789.899999999</v>
      </c>
      <c r="AB52" s="40">
        <v>1352609.56</v>
      </c>
      <c r="AC52" s="40">
        <v>1339396.02</v>
      </c>
      <c r="AD52" s="43">
        <v>1300210.1400000001</v>
      </c>
      <c r="AE52" s="40">
        <v>1205724.7599999988</v>
      </c>
      <c r="AF52" s="40">
        <v>1227697.7800000003</v>
      </c>
      <c r="AG52" s="40">
        <v>1197922.92</v>
      </c>
      <c r="AH52" s="43">
        <v>1145982.25</v>
      </c>
      <c r="AI52" s="40">
        <v>1133356.92</v>
      </c>
      <c r="AJ52" s="40">
        <v>1151903.3999999997</v>
      </c>
      <c r="AK52" s="40">
        <v>984080.05000000016</v>
      </c>
      <c r="AL52" s="43">
        <v>950151.89</v>
      </c>
      <c r="AM52" s="40">
        <v>877453.39999999991</v>
      </c>
      <c r="AN52" s="40">
        <v>826892.27</v>
      </c>
      <c r="AO52" s="40">
        <v>836622.8899999999</v>
      </c>
      <c r="AP52" s="43">
        <v>842574.24</v>
      </c>
      <c r="AQ52" s="40">
        <v>837624.19</v>
      </c>
      <c r="AR52" s="40">
        <v>933985.99999999977</v>
      </c>
      <c r="AS52" s="40">
        <v>743755.49</v>
      </c>
      <c r="AT52" s="43">
        <v>1064727.3500000001</v>
      </c>
      <c r="AU52" s="40">
        <v>982320.44</v>
      </c>
      <c r="AV52" s="40">
        <v>1021326.0700000001</v>
      </c>
      <c r="AW52" s="40">
        <v>1070674.8500000001</v>
      </c>
      <c r="AX52" s="43">
        <v>909739.74</v>
      </c>
      <c r="AY52" s="40">
        <v>840143.21999999974</v>
      </c>
      <c r="AZ52" s="40">
        <v>862102.34000000008</v>
      </c>
      <c r="BA52" s="40">
        <v>825547.54999999993</v>
      </c>
      <c r="BB52" s="43">
        <v>837664.17</v>
      </c>
      <c r="BC52" s="40">
        <v>909948.57999999961</v>
      </c>
      <c r="BD52" s="40">
        <v>980341.33000000007</v>
      </c>
      <c r="BE52" s="40">
        <v>990159.42000000016</v>
      </c>
      <c r="BF52" s="43">
        <v>914362.45</v>
      </c>
    </row>
    <row r="53" spans="3:58" ht="11.25" customHeight="1">
      <c r="C53" s="47" t="s">
        <v>71</v>
      </c>
      <c r="D53" s="65" t="s">
        <v>231</v>
      </c>
      <c r="E53" s="150">
        <v>0</v>
      </c>
      <c r="F53" s="161">
        <v>0</v>
      </c>
      <c r="G53" s="150">
        <v>-550.03</v>
      </c>
      <c r="H53" s="40">
        <v>-2.7</v>
      </c>
      <c r="I53" s="40">
        <v>0</v>
      </c>
      <c r="J53" s="43">
        <v>0</v>
      </c>
      <c r="K53" s="40">
        <v>0</v>
      </c>
      <c r="L53" s="40">
        <v>0</v>
      </c>
      <c r="M53" s="40">
        <v>0</v>
      </c>
      <c r="N53" s="43">
        <v>0</v>
      </c>
      <c r="O53" s="40">
        <v>-5.6843418860808015E-13</v>
      </c>
      <c r="P53" s="40">
        <v>0</v>
      </c>
      <c r="Q53" s="40">
        <v>0</v>
      </c>
      <c r="R53" s="43">
        <v>-147.86000000000001</v>
      </c>
      <c r="S53" s="40">
        <v>0</v>
      </c>
      <c r="T53" s="40">
        <v>0</v>
      </c>
      <c r="U53" s="40">
        <v>0</v>
      </c>
      <c r="V53" s="43">
        <v>0</v>
      </c>
      <c r="W53" s="40">
        <v>836.39999999994416</v>
      </c>
      <c r="X53" s="40">
        <v>-2391.6199999998789</v>
      </c>
      <c r="Y53" s="40">
        <v>-5.8207660913467407E-11</v>
      </c>
      <c r="Z53" s="43">
        <v>-1.3200000000069849</v>
      </c>
      <c r="AA53" s="40">
        <v>-1.3299999998416752</v>
      </c>
      <c r="AB53" s="40">
        <v>-1182.6700000001583</v>
      </c>
      <c r="AC53" s="40">
        <v>-1.4999999998835847</v>
      </c>
      <c r="AD53" s="43">
        <v>-2224.6900000000605</v>
      </c>
      <c r="AE53" s="40">
        <v>-17002.589999999851</v>
      </c>
      <c r="AF53" s="40">
        <v>0</v>
      </c>
      <c r="AG53" s="40">
        <v>0</v>
      </c>
      <c r="AH53" s="43">
        <v>0</v>
      </c>
      <c r="AI53" s="40">
        <v>-19908.509999999776</v>
      </c>
      <c r="AJ53" s="40">
        <v>5579.8499999999767</v>
      </c>
      <c r="AK53" s="40">
        <v>-5579.8499999999767</v>
      </c>
      <c r="AL53" s="43">
        <v>0</v>
      </c>
      <c r="AM53" s="40">
        <v>17800.920000000158</v>
      </c>
      <c r="AN53" s="40">
        <v>-5972.5700000001816</v>
      </c>
      <c r="AO53" s="40">
        <v>-136.72999999998137</v>
      </c>
      <c r="AP53" s="43">
        <v>-11691.619999999995</v>
      </c>
      <c r="AQ53" s="40">
        <v>-2226.7800000001444</v>
      </c>
      <c r="AR53" s="40">
        <v>-425.03000000002794</v>
      </c>
      <c r="AS53" s="40">
        <v>-6396.8699999999371</v>
      </c>
      <c r="AT53" s="43">
        <v>-25322.429999999993</v>
      </c>
      <c r="AU53" s="40">
        <v>-24428.259999999893</v>
      </c>
      <c r="AV53" s="40">
        <v>7362.9099999999162</v>
      </c>
      <c r="AW53" s="40">
        <v>-61.209999999904539</v>
      </c>
      <c r="AX53" s="43">
        <v>-16581.590000000026</v>
      </c>
      <c r="AY53" s="40">
        <v>-8435.1099999998696</v>
      </c>
      <c r="AZ53" s="40">
        <v>-9247.8500000000931</v>
      </c>
      <c r="BA53" s="40">
        <v>-9084.4799999999814</v>
      </c>
      <c r="BB53" s="43">
        <v>-4357</v>
      </c>
      <c r="BC53" s="40">
        <v>-86272.830000000075</v>
      </c>
      <c r="BD53" s="40">
        <v>88209.609999999986</v>
      </c>
      <c r="BE53" s="40">
        <v>-106292.60999999999</v>
      </c>
      <c r="BF53" s="43">
        <v>-4668</v>
      </c>
    </row>
    <row r="54" spans="3:58" ht="11.25" customHeight="1">
      <c r="C54" s="47" t="s">
        <v>72</v>
      </c>
      <c r="D54" s="65" t="s">
        <v>232</v>
      </c>
      <c r="E54" s="150">
        <v>1766567.9700000004</v>
      </c>
      <c r="F54" s="161">
        <v>1853592.24</v>
      </c>
      <c r="G54" s="150">
        <v>2371438.3199999998</v>
      </c>
      <c r="H54" s="40">
        <v>2442588.09</v>
      </c>
      <c r="I54" s="40">
        <v>2506410.2200000002</v>
      </c>
      <c r="J54" s="43">
        <v>2171113.4700000002</v>
      </c>
      <c r="K54" s="40">
        <v>2298119.0199999996</v>
      </c>
      <c r="L54" s="40">
        <v>2307165.8999999994</v>
      </c>
      <c r="M54" s="40">
        <v>2533662.37</v>
      </c>
      <c r="N54" s="43">
        <v>2548236.3200000003</v>
      </c>
      <c r="O54" s="40">
        <v>2577216.16</v>
      </c>
      <c r="P54" s="40">
        <v>2276933.8199999989</v>
      </c>
      <c r="Q54" s="40">
        <v>1816359.9400000002</v>
      </c>
      <c r="R54" s="43">
        <v>1029425.78</v>
      </c>
      <c r="S54" s="40">
        <v>777291.53999999957</v>
      </c>
      <c r="T54" s="40">
        <v>453216.63000000024</v>
      </c>
      <c r="U54" s="40">
        <v>344994.46</v>
      </c>
      <c r="V54" s="43">
        <v>292715.19</v>
      </c>
      <c r="W54" s="40">
        <v>336199.86999999988</v>
      </c>
      <c r="X54" s="40">
        <v>419616.56999999995</v>
      </c>
      <c r="Y54" s="40">
        <v>246518.4200000001</v>
      </c>
      <c r="Z54" s="43">
        <v>326473.24999999994</v>
      </c>
      <c r="AA54" s="40">
        <v>489479.09000000008</v>
      </c>
      <c r="AB54" s="40">
        <v>494941.44000000018</v>
      </c>
      <c r="AC54" s="40">
        <v>535507.79</v>
      </c>
      <c r="AD54" s="43">
        <v>538178.51</v>
      </c>
      <c r="AE54" s="40">
        <v>737326.61000000034</v>
      </c>
      <c r="AF54" s="40">
        <v>461451.80999999982</v>
      </c>
      <c r="AG54" s="40">
        <v>458586.33000000013</v>
      </c>
      <c r="AH54" s="43">
        <v>496799.59</v>
      </c>
      <c r="AI54" s="40">
        <v>469479.73999999929</v>
      </c>
      <c r="AJ54" s="40">
        <v>537251.36000000034</v>
      </c>
      <c r="AK54" s="40">
        <v>383688.98</v>
      </c>
      <c r="AL54" s="43">
        <v>469369.80000000005</v>
      </c>
      <c r="AM54" s="40">
        <v>380714.74</v>
      </c>
      <c r="AN54" s="40">
        <v>287237.39000000013</v>
      </c>
      <c r="AO54" s="40">
        <v>294102.99</v>
      </c>
      <c r="AP54" s="43">
        <v>252829.5</v>
      </c>
      <c r="AQ54" s="40">
        <v>239277.91000000015</v>
      </c>
      <c r="AR54" s="40">
        <v>258595.44999999995</v>
      </c>
      <c r="AS54" s="40">
        <v>240162.16999999998</v>
      </c>
      <c r="AT54" s="43">
        <v>238552.69</v>
      </c>
      <c r="AU54" s="40">
        <v>277562.07000000007</v>
      </c>
      <c r="AV54" s="40">
        <v>315264.08999999985</v>
      </c>
      <c r="AW54" s="40">
        <v>341177.7300000001</v>
      </c>
      <c r="AX54" s="43">
        <v>293694.65000000002</v>
      </c>
      <c r="AY54" s="40">
        <v>280644.75</v>
      </c>
      <c r="AZ54" s="40">
        <v>304312.46999999986</v>
      </c>
      <c r="BA54" s="40">
        <v>402484.6100000001</v>
      </c>
      <c r="BB54" s="43">
        <v>367418.86</v>
      </c>
      <c r="BC54" s="40">
        <v>472769.75000000023</v>
      </c>
      <c r="BD54" s="40">
        <v>520539.5299999998</v>
      </c>
      <c r="BE54" s="40">
        <v>526240.02</v>
      </c>
      <c r="BF54" s="43">
        <v>451209.01</v>
      </c>
    </row>
    <row r="55" spans="3:58" ht="11.25" customHeight="1">
      <c r="C55" s="47" t="s">
        <v>73</v>
      </c>
      <c r="D55" s="65" t="s">
        <v>233</v>
      </c>
      <c r="E55" s="150">
        <v>0</v>
      </c>
      <c r="F55" s="161">
        <v>0</v>
      </c>
      <c r="G55" s="150">
        <v>0</v>
      </c>
      <c r="H55" s="40">
        <v>0</v>
      </c>
      <c r="I55" s="40">
        <v>0</v>
      </c>
      <c r="J55" s="43">
        <v>0</v>
      </c>
      <c r="K55" s="40">
        <v>0</v>
      </c>
      <c r="L55" s="40">
        <v>0</v>
      </c>
      <c r="M55" s="40">
        <v>0</v>
      </c>
      <c r="N55" s="43">
        <v>0</v>
      </c>
      <c r="O55" s="40">
        <v>0</v>
      </c>
      <c r="P55" s="40">
        <v>0</v>
      </c>
      <c r="Q55" s="40">
        <v>0</v>
      </c>
      <c r="R55" s="43">
        <v>0</v>
      </c>
      <c r="S55" s="40">
        <v>0</v>
      </c>
      <c r="T55" s="40">
        <v>0</v>
      </c>
      <c r="U55" s="40">
        <v>0</v>
      </c>
      <c r="V55" s="43">
        <v>0</v>
      </c>
      <c r="W55" s="40">
        <v>0</v>
      </c>
      <c r="X55" s="40">
        <v>0</v>
      </c>
      <c r="Y55" s="40">
        <v>0</v>
      </c>
      <c r="Z55" s="43">
        <v>0</v>
      </c>
      <c r="AA55" s="40">
        <v>0</v>
      </c>
      <c r="AB55" s="40">
        <v>0</v>
      </c>
      <c r="AC55" s="40">
        <v>0</v>
      </c>
      <c r="AD55" s="43">
        <v>0</v>
      </c>
      <c r="AE55" s="40">
        <v>0</v>
      </c>
      <c r="AF55" s="40">
        <v>0</v>
      </c>
      <c r="AG55" s="40">
        <v>0</v>
      </c>
      <c r="AH55" s="43">
        <v>0</v>
      </c>
      <c r="AI55" s="40">
        <v>0</v>
      </c>
      <c r="AJ55" s="40">
        <v>0</v>
      </c>
      <c r="AK55" s="40">
        <v>0</v>
      </c>
      <c r="AL55" s="43">
        <v>0</v>
      </c>
      <c r="AM55" s="40">
        <v>0</v>
      </c>
      <c r="AN55" s="40">
        <v>0</v>
      </c>
      <c r="AO55" s="40">
        <v>0</v>
      </c>
      <c r="AP55" s="43">
        <v>0</v>
      </c>
      <c r="AQ55" s="40">
        <v>0</v>
      </c>
      <c r="AR55" s="40">
        <v>0</v>
      </c>
      <c r="AS55" s="40">
        <v>0</v>
      </c>
      <c r="AT55" s="43">
        <v>0</v>
      </c>
      <c r="AU55" s="40">
        <v>0</v>
      </c>
      <c r="AV55" s="40">
        <v>0</v>
      </c>
      <c r="AW55" s="40">
        <v>0</v>
      </c>
      <c r="AX55" s="43">
        <v>0</v>
      </c>
      <c r="AY55" s="40">
        <v>0</v>
      </c>
      <c r="AZ55" s="40">
        <v>0</v>
      </c>
      <c r="BA55" s="40">
        <v>0</v>
      </c>
      <c r="BB55" s="43">
        <v>0</v>
      </c>
      <c r="BC55" s="40">
        <v>0</v>
      </c>
      <c r="BD55" s="40">
        <v>0</v>
      </c>
      <c r="BE55" s="40">
        <v>0</v>
      </c>
      <c r="BF55" s="43">
        <v>0</v>
      </c>
    </row>
    <row r="56" spans="3:58" ht="11.25" customHeight="1">
      <c r="C56" s="47" t="s">
        <v>74</v>
      </c>
      <c r="D56" s="65" t="s">
        <v>234</v>
      </c>
      <c r="E56" s="150">
        <v>-811651.07</v>
      </c>
      <c r="F56" s="161">
        <v>377105.73</v>
      </c>
      <c r="G56" s="150">
        <v>545239.44999999995</v>
      </c>
      <c r="H56" s="40">
        <v>-199071.91000000009</v>
      </c>
      <c r="I56" s="40">
        <v>-133145.88000000003</v>
      </c>
      <c r="J56" s="43">
        <v>-221904.58</v>
      </c>
      <c r="K56" s="40">
        <v>-386697.95999999996</v>
      </c>
      <c r="L56" s="40">
        <v>-62906.090000000084</v>
      </c>
      <c r="M56" s="40">
        <v>-63129.869999999588</v>
      </c>
      <c r="N56" s="43">
        <v>16860.52999999997</v>
      </c>
      <c r="O56" s="40">
        <v>1079371.8499999999</v>
      </c>
      <c r="P56" s="40">
        <v>-145233.37999999995</v>
      </c>
      <c r="Q56" s="40">
        <v>-15451.849999999242</v>
      </c>
      <c r="R56" s="43">
        <v>-39181.68000000016</v>
      </c>
      <c r="S56" s="40">
        <v>143598.08000000031</v>
      </c>
      <c r="T56" s="40">
        <v>-63751.929999999906</v>
      </c>
      <c r="U56" s="40">
        <v>-56707.59</v>
      </c>
      <c r="V56" s="43">
        <v>252354.12</v>
      </c>
      <c r="W56" s="40">
        <v>-220828.49999999988</v>
      </c>
      <c r="X56" s="40">
        <v>-61268.469999999907</v>
      </c>
      <c r="Y56" s="40">
        <v>13065.189999999959</v>
      </c>
      <c r="Z56" s="43">
        <v>43756.719999999994</v>
      </c>
      <c r="AA56" s="40">
        <v>104982.98000000033</v>
      </c>
      <c r="AB56" s="40">
        <v>-21640.119999999974</v>
      </c>
      <c r="AC56" s="40">
        <v>-1591.7500000000819</v>
      </c>
      <c r="AD56" s="43">
        <v>-5362.9100000000471</v>
      </c>
      <c r="AE56" s="40">
        <v>-389512.5300000009</v>
      </c>
      <c r="AF56" s="40">
        <v>-62218.450000000041</v>
      </c>
      <c r="AG56" s="40">
        <v>-43946.889999999825</v>
      </c>
      <c r="AH56" s="43">
        <v>-30386.419999999969</v>
      </c>
      <c r="AI56" s="40">
        <v>19834.259999999907</v>
      </c>
      <c r="AJ56" s="40">
        <v>-89504.069999999978</v>
      </c>
      <c r="AK56" s="40">
        <v>7416.3899999999812</v>
      </c>
      <c r="AL56" s="43">
        <v>-32979.39999999998</v>
      </c>
      <c r="AM56" s="40">
        <v>-138142.49</v>
      </c>
      <c r="AN56" s="40">
        <v>-6442.7900000000809</v>
      </c>
      <c r="AO56" s="40">
        <v>-29039.109999999986</v>
      </c>
      <c r="AP56" s="43">
        <v>36792.51999999999</v>
      </c>
      <c r="AQ56" s="40">
        <v>-23361.962399999931</v>
      </c>
      <c r="AR56" s="40">
        <v>219721.98689999996</v>
      </c>
      <c r="AS56" s="40">
        <v>4221.7200000000012</v>
      </c>
      <c r="AT56" s="43">
        <v>-3097.7099999999991</v>
      </c>
      <c r="AU56" s="40">
        <v>-24592.779999999966</v>
      </c>
      <c r="AV56" s="40">
        <v>7347.8100000000122</v>
      </c>
      <c r="AW56" s="40">
        <v>-6495.0000000040636</v>
      </c>
      <c r="AX56" s="43">
        <v>6597.6000000040513</v>
      </c>
      <c r="AY56" s="40">
        <v>-104721.19999999962</v>
      </c>
      <c r="AZ56" s="40">
        <v>-5042.1300000007614</v>
      </c>
      <c r="BA56" s="40">
        <v>131426.04000000143</v>
      </c>
      <c r="BB56" s="43">
        <v>12981.379999998899</v>
      </c>
      <c r="BC56" s="40">
        <v>-103785.66999999827</v>
      </c>
      <c r="BD56" s="40">
        <v>63691.379999998215</v>
      </c>
      <c r="BE56" s="40">
        <v>85074.419999997641</v>
      </c>
      <c r="BF56" s="43">
        <v>-5222.9699999976438</v>
      </c>
    </row>
    <row r="57" spans="3:58" ht="11.25" customHeight="1">
      <c r="C57" s="47" t="s">
        <v>75</v>
      </c>
      <c r="D57" s="65" t="s">
        <v>235</v>
      </c>
      <c r="E57" s="150">
        <v>-5990.8411489999853</v>
      </c>
      <c r="F57" s="161">
        <v>-736818.09741800011</v>
      </c>
      <c r="G57" s="150">
        <v>915905.16</v>
      </c>
      <c r="H57" s="40">
        <v>-4345.1223489999538</v>
      </c>
      <c r="I57" s="40">
        <v>33768.696698999964</v>
      </c>
      <c r="J57" s="43">
        <v>-1009212.1243500002</v>
      </c>
      <c r="K57" s="40">
        <v>657401.03000000014</v>
      </c>
      <c r="L57" s="40">
        <v>910213</v>
      </c>
      <c r="M57" s="40">
        <v>-1269490.45</v>
      </c>
      <c r="N57" s="43">
        <v>-23459.810000000005</v>
      </c>
      <c r="O57" s="40">
        <v>767589.94000000006</v>
      </c>
      <c r="P57" s="40">
        <v>391009.72</v>
      </c>
      <c r="Q57" s="40">
        <v>-1820117.25</v>
      </c>
      <c r="R57" s="43">
        <v>-89984.930000000022</v>
      </c>
      <c r="S57" s="40">
        <v>1968722.4399999997</v>
      </c>
      <c r="T57" s="40">
        <v>826497.05</v>
      </c>
      <c r="U57" s="40">
        <v>-76386.05</v>
      </c>
      <c r="V57" s="43">
        <v>71437.320000000007</v>
      </c>
      <c r="W57" s="40">
        <v>-224970.57000000024</v>
      </c>
      <c r="X57" s="40">
        <v>291787.74000000022</v>
      </c>
      <c r="Y57" s="40">
        <v>16000</v>
      </c>
      <c r="Z57" s="43">
        <v>283602</v>
      </c>
      <c r="AA57" s="40">
        <v>-741410.46</v>
      </c>
      <c r="AB57" s="40">
        <v>416049.73</v>
      </c>
      <c r="AC57" s="40">
        <v>-107655</v>
      </c>
      <c r="AD57" s="43">
        <v>242504</v>
      </c>
      <c r="AE57" s="40">
        <v>-516919.35999999987</v>
      </c>
      <c r="AF57" s="40">
        <v>449882.13999999966</v>
      </c>
      <c r="AG57" s="40">
        <v>-27196.649999999907</v>
      </c>
      <c r="AH57" s="43">
        <v>577392</v>
      </c>
      <c r="AI57" s="40">
        <v>-333547</v>
      </c>
      <c r="AJ57" s="40">
        <v>5548.3900000001304</v>
      </c>
      <c r="AK57" s="40">
        <v>-42143</v>
      </c>
      <c r="AL57" s="43">
        <v>89481</v>
      </c>
      <c r="AM57" s="40">
        <v>169702.10999999987</v>
      </c>
      <c r="AN57" s="40">
        <v>398517</v>
      </c>
      <c r="AO57" s="40">
        <v>272493.24000000011</v>
      </c>
      <c r="AP57" s="43">
        <v>171016.55999999994</v>
      </c>
      <c r="AQ57" s="40">
        <v>-770307.8</v>
      </c>
      <c r="AR57" s="40">
        <v>785294.33000000007</v>
      </c>
      <c r="AS57" s="40">
        <v>-290073.33000000007</v>
      </c>
      <c r="AT57" s="43">
        <v>203860</v>
      </c>
      <c r="AU57" s="40">
        <v>-134646.64999999991</v>
      </c>
      <c r="AV57" s="40">
        <v>235023.64999999991</v>
      </c>
      <c r="AW57" s="40">
        <v>19478.470000000088</v>
      </c>
      <c r="AX57" s="43">
        <v>-6362.4700000000885</v>
      </c>
      <c r="AY57" s="40">
        <v>-197724.96999999997</v>
      </c>
      <c r="AZ57" s="40">
        <v>-97132.939999999944</v>
      </c>
      <c r="BA57" s="40">
        <v>367607.15</v>
      </c>
      <c r="BB57" s="43">
        <v>67371</v>
      </c>
      <c r="BC57" s="40">
        <v>-85612</v>
      </c>
      <c r="BD57" s="40">
        <v>124714.99999999994</v>
      </c>
      <c r="BE57" s="40">
        <v>-19707.119999999995</v>
      </c>
      <c r="BF57" s="43">
        <v>6457.1199999999953</v>
      </c>
    </row>
    <row r="58" spans="3:58" ht="11.25" customHeight="1">
      <c r="C58" s="47" t="s">
        <v>76</v>
      </c>
      <c r="D58" s="65" t="s">
        <v>236</v>
      </c>
      <c r="E58" s="150">
        <v>-6202957.7284420235</v>
      </c>
      <c r="F58" s="161">
        <v>-1656520.3506129915</v>
      </c>
      <c r="G58" s="150">
        <v>8577178.1899999995</v>
      </c>
      <c r="H58" s="40">
        <v>31461292.10851305</v>
      </c>
      <c r="I58" s="40">
        <v>31501367.985647004</v>
      </c>
      <c r="J58" s="43">
        <v>-28849215.644099999</v>
      </c>
      <c r="K58" s="40">
        <v>5679249.9359999634</v>
      </c>
      <c r="L58" s="40">
        <v>13134149.419999991</v>
      </c>
      <c r="M58" s="40">
        <v>4369544.7800000012</v>
      </c>
      <c r="N58" s="43">
        <v>-14376968.010000009</v>
      </c>
      <c r="O58" s="40">
        <v>7564331.2000000291</v>
      </c>
      <c r="P58" s="40">
        <v>-24342402.470000014</v>
      </c>
      <c r="Q58" s="40">
        <v>27455035.340000011</v>
      </c>
      <c r="R58" s="43">
        <v>-40363976.960000016</v>
      </c>
      <c r="S58" s="40">
        <v>-1626137.2100000307</v>
      </c>
      <c r="T58" s="40">
        <v>3519783.3000000194</v>
      </c>
      <c r="U58" s="40">
        <v>-8371773.3299999833</v>
      </c>
      <c r="V58" s="43">
        <v>-47145661.830000013</v>
      </c>
      <c r="W58" s="40">
        <v>-5049846.2999999747</v>
      </c>
      <c r="X58" s="40">
        <v>15492205.840000004</v>
      </c>
      <c r="Y58" s="40">
        <v>-9218902.1800000221</v>
      </c>
      <c r="Z58" s="43">
        <v>-27338864.489999987</v>
      </c>
      <c r="AA58" s="40">
        <v>4568951.5999999931</v>
      </c>
      <c r="AB58" s="40">
        <v>6142007.0400000028</v>
      </c>
      <c r="AC58" s="40">
        <v>-7174284.760000011</v>
      </c>
      <c r="AD58" s="43">
        <v>-9372426.4699999858</v>
      </c>
      <c r="AE58" s="40">
        <v>79776.619999996619</v>
      </c>
      <c r="AF58" s="40">
        <v>-2654333.4800000004</v>
      </c>
      <c r="AG58" s="40">
        <v>11134274.809999999</v>
      </c>
      <c r="AH58" s="43">
        <v>-6414638.8499999903</v>
      </c>
      <c r="AI58" s="40">
        <v>-2272965.940000006</v>
      </c>
      <c r="AJ58" s="40">
        <v>-3104693.6900000004</v>
      </c>
      <c r="AK58" s="40">
        <v>-2176896.1500000046</v>
      </c>
      <c r="AL58" s="43">
        <v>-2257768.1099999971</v>
      </c>
      <c r="AM58" s="40">
        <v>-12632790.709999999</v>
      </c>
      <c r="AN58" s="40">
        <v>1784630.2499999953</v>
      </c>
      <c r="AO58" s="40">
        <v>3392328.2900000005</v>
      </c>
      <c r="AP58" s="43">
        <v>-5421344.6999999993</v>
      </c>
      <c r="AQ58" s="40">
        <v>-3906126.6699999981</v>
      </c>
      <c r="AR58" s="40">
        <v>2492833.3100000015</v>
      </c>
      <c r="AS58" s="40">
        <v>-1852645.200000002</v>
      </c>
      <c r="AT58" s="43">
        <v>-6370243.839999998</v>
      </c>
      <c r="AU58" s="40">
        <v>-3292802.4500000048</v>
      </c>
      <c r="AV58" s="40">
        <v>-1918353.4799999949</v>
      </c>
      <c r="AW58" s="40">
        <v>1562395.6499999929</v>
      </c>
      <c r="AX58" s="43">
        <v>-7430525.1699999962</v>
      </c>
      <c r="AY58" s="40">
        <v>3569693.2399999993</v>
      </c>
      <c r="AZ58" s="40">
        <v>-1492366.1499999976</v>
      </c>
      <c r="BA58" s="40">
        <v>-1645124.3000000031</v>
      </c>
      <c r="BB58" s="43">
        <v>-936578.16999999911</v>
      </c>
      <c r="BC58" s="40">
        <v>2054246.71</v>
      </c>
      <c r="BD58" s="40">
        <v>639900.94999999925</v>
      </c>
      <c r="BE58" s="40">
        <v>562769.08999999985</v>
      </c>
      <c r="BF58" s="43">
        <v>-812849.87999999896</v>
      </c>
    </row>
    <row r="59" spans="3:58" ht="11.25" customHeight="1">
      <c r="C59" s="47" t="s">
        <v>77</v>
      </c>
      <c r="D59" s="65" t="s">
        <v>237</v>
      </c>
      <c r="E59" s="150">
        <v>-13007256.069470961</v>
      </c>
      <c r="F59" s="161">
        <v>-5149644.5014880486</v>
      </c>
      <c r="G59" s="150">
        <v>-8846821.4700000007</v>
      </c>
      <c r="H59" s="40">
        <v>10971043.218861975</v>
      </c>
      <c r="I59" s="40">
        <v>-4307200.4203619957</v>
      </c>
      <c r="J59" s="43">
        <v>-10971865.655149978</v>
      </c>
      <c r="K59" s="40">
        <v>-8443895.2608599905</v>
      </c>
      <c r="L59" s="40">
        <v>11772673.640000023</v>
      </c>
      <c r="M59" s="40">
        <v>-9518368.6000000536</v>
      </c>
      <c r="N59" s="43">
        <v>-1427069.0700000143</v>
      </c>
      <c r="O59" s="40">
        <v>-11755985.719999962</v>
      </c>
      <c r="P59" s="40">
        <v>16166829.879999975</v>
      </c>
      <c r="Q59" s="40">
        <v>-15153055.169999961</v>
      </c>
      <c r="R59" s="43">
        <v>16763009.739999993</v>
      </c>
      <c r="S59" s="40">
        <v>-27839070.240000017</v>
      </c>
      <c r="T59" s="40">
        <v>9725560.8600000069</v>
      </c>
      <c r="U59" s="40">
        <v>-16719247.580000026</v>
      </c>
      <c r="V59" s="43">
        <v>-13633494.209999973</v>
      </c>
      <c r="W59" s="40">
        <v>-22370410.389999963</v>
      </c>
      <c r="X59" s="40">
        <v>4974461.959999986</v>
      </c>
      <c r="Y59" s="40">
        <v>-13887409.939999983</v>
      </c>
      <c r="Z59" s="43">
        <v>24021602.989999965</v>
      </c>
      <c r="AA59" s="40">
        <v>93794.350000023493</v>
      </c>
      <c r="AB59" s="40">
        <v>1200860.379999978</v>
      </c>
      <c r="AC59" s="40">
        <v>-4499681.389999995</v>
      </c>
      <c r="AD59" s="43">
        <v>3147976.4200000148</v>
      </c>
      <c r="AE59" s="40">
        <v>9486153.3999999799</v>
      </c>
      <c r="AF59" s="40">
        <v>-12463982.431299977</v>
      </c>
      <c r="AG59" s="40">
        <v>-10345110.078700021</v>
      </c>
      <c r="AH59" s="43">
        <v>-11404204.409999974</v>
      </c>
      <c r="AI59" s="40">
        <v>22840177.75</v>
      </c>
      <c r="AJ59" s="40">
        <v>-22556393.800000023</v>
      </c>
      <c r="AK59" s="40">
        <v>-12099817.719999993</v>
      </c>
      <c r="AL59" s="43">
        <v>-7622620.1999999974</v>
      </c>
      <c r="AM59" s="40">
        <v>4204993.4499999918</v>
      </c>
      <c r="AN59" s="40">
        <v>-9698677.1399999857</v>
      </c>
      <c r="AO59" s="40">
        <v>-7076171.2200000035</v>
      </c>
      <c r="AP59" s="43">
        <v>-298925.28999999887</v>
      </c>
      <c r="AQ59" s="40">
        <v>18467809.340000004</v>
      </c>
      <c r="AR59" s="40">
        <v>-12881892.380000005</v>
      </c>
      <c r="AS59" s="40">
        <v>-10126383.549999997</v>
      </c>
      <c r="AT59" s="43">
        <v>-4091790.33</v>
      </c>
      <c r="AU59" s="40">
        <v>9392141.3100000024</v>
      </c>
      <c r="AV59" s="40">
        <v>-13545000.260000004</v>
      </c>
      <c r="AW59" s="40">
        <v>-5670118.0599999987</v>
      </c>
      <c r="AX59" s="43">
        <v>1591049.5700000026</v>
      </c>
      <c r="AY59" s="40">
        <v>5609492.8300000001</v>
      </c>
      <c r="AZ59" s="40">
        <v>-7668714.5300000003</v>
      </c>
      <c r="BA59" s="40">
        <v>-3498459.6300000055</v>
      </c>
      <c r="BB59" s="43">
        <v>-2868919.2599999979</v>
      </c>
      <c r="BC59" s="40">
        <v>4799849.0600000005</v>
      </c>
      <c r="BD59" s="40">
        <v>-2166502.7600000016</v>
      </c>
      <c r="BE59" s="40">
        <v>1695278.6200000013</v>
      </c>
      <c r="BF59" s="43">
        <v>-837036.51999999885</v>
      </c>
    </row>
    <row r="60" spans="3:58" ht="11.25" customHeight="1">
      <c r="C60" s="47" t="s">
        <v>78</v>
      </c>
      <c r="D60" s="65" t="s">
        <v>238</v>
      </c>
      <c r="E60" s="150">
        <v>12004913.685932983</v>
      </c>
      <c r="F60" s="161">
        <v>7145503.9028470442</v>
      </c>
      <c r="G60" s="150">
        <v>12694367.869999999</v>
      </c>
      <c r="H60" s="40">
        <v>-38579412.175250068</v>
      </c>
      <c r="I60" s="40">
        <v>-2955674.1020900458</v>
      </c>
      <c r="J60" s="43">
        <v>36249454.98601909</v>
      </c>
      <c r="K60" s="40">
        <v>11537805.344110966</v>
      </c>
      <c r="L60" s="40">
        <v>-18534097.929999996</v>
      </c>
      <c r="M60" s="40">
        <v>20606647.440000061</v>
      </c>
      <c r="N60" s="43">
        <v>6744447.9999999395</v>
      </c>
      <c r="O60" s="40">
        <v>-6026766.7499999925</v>
      </c>
      <c r="P60" s="40">
        <v>11827711.170000006</v>
      </c>
      <c r="Q60" s="40">
        <v>-18298218.170000006</v>
      </c>
      <c r="R60" s="43">
        <v>-15200956.92999994</v>
      </c>
      <c r="S60" s="40">
        <v>54265362.009999938</v>
      </c>
      <c r="T60" s="40">
        <v>-6612945.5799999833</v>
      </c>
      <c r="U60" s="40">
        <v>-7922648.6100000516</v>
      </c>
      <c r="V60" s="43">
        <v>69160655.600000054</v>
      </c>
      <c r="W60" s="40">
        <v>34770436.519999936</v>
      </c>
      <c r="X60" s="40">
        <v>-19185460.239999976</v>
      </c>
      <c r="Y60" s="40">
        <v>14270615.470000047</v>
      </c>
      <c r="Z60" s="43">
        <v>7898914.0700000031</v>
      </c>
      <c r="AA60" s="40">
        <v>-9006701.8200000003</v>
      </c>
      <c r="AB60" s="40">
        <v>-10681726.010000052</v>
      </c>
      <c r="AC60" s="40">
        <v>14811060.970000034</v>
      </c>
      <c r="AD60" s="43">
        <v>12450250.70999998</v>
      </c>
      <c r="AE60" s="40">
        <v>-11987346.389999989</v>
      </c>
      <c r="AF60" s="40">
        <v>11314247.279999968</v>
      </c>
      <c r="AG60" s="40">
        <v>-909763.85999993235</v>
      </c>
      <c r="AH60" s="43">
        <v>17826931.219999943</v>
      </c>
      <c r="AI60" s="40">
        <v>-18757154.940000001</v>
      </c>
      <c r="AJ60" s="40">
        <v>21497045.53000002</v>
      </c>
      <c r="AK60" s="40">
        <v>15430623.699999986</v>
      </c>
      <c r="AL60" s="43">
        <v>8056983.5200000014</v>
      </c>
      <c r="AM60" s="40">
        <v>-1195364.6299999934</v>
      </c>
      <c r="AN60" s="40">
        <v>7078703.9400000041</v>
      </c>
      <c r="AO60" s="40">
        <v>3244856.8600000106</v>
      </c>
      <c r="AP60" s="43">
        <v>4316984.599999995</v>
      </c>
      <c r="AQ60" s="40">
        <v>-14621482.879999995</v>
      </c>
      <c r="AR60" s="40">
        <v>4994163.2300000004</v>
      </c>
      <c r="AS60" s="40">
        <v>8233092.7699999996</v>
      </c>
      <c r="AT60" s="43">
        <v>9139072.7599999905</v>
      </c>
      <c r="AU60" s="40">
        <v>-4198269.4499999993</v>
      </c>
      <c r="AV60" s="40">
        <v>14241484.90000001</v>
      </c>
      <c r="AW60" s="40">
        <v>32460.370000000112</v>
      </c>
      <c r="AX60" s="43">
        <v>6201495.3199999901</v>
      </c>
      <c r="AY60" s="40">
        <v>-10541863.109999988</v>
      </c>
      <c r="AZ60" s="40">
        <v>8145305.5499999989</v>
      </c>
      <c r="BA60" s="40">
        <v>4655725.8500000015</v>
      </c>
      <c r="BB60" s="43">
        <v>4443822.5199999977</v>
      </c>
      <c r="BC60" s="40">
        <v>-7029348.6600000001</v>
      </c>
      <c r="BD60" s="40">
        <v>1330219.8999999985</v>
      </c>
      <c r="BE60" s="40">
        <v>-3867249.4299999974</v>
      </c>
      <c r="BF60" s="43">
        <v>2042990.9399999972</v>
      </c>
    </row>
    <row r="61" spans="3:58" ht="11.25" customHeight="1">
      <c r="C61" s="47" t="s">
        <v>79</v>
      </c>
      <c r="D61" s="65" t="s">
        <v>239</v>
      </c>
      <c r="E61" s="150">
        <v>457294</v>
      </c>
      <c r="F61" s="161">
        <v>558846</v>
      </c>
      <c r="G61" s="150">
        <v>-1737977</v>
      </c>
      <c r="H61" s="40">
        <v>1270716</v>
      </c>
      <c r="I61" s="40">
        <v>-3457430</v>
      </c>
      <c r="J61" s="43">
        <v>281946</v>
      </c>
      <c r="K61" s="40">
        <v>-499135</v>
      </c>
      <c r="L61" s="40">
        <v>818638</v>
      </c>
      <c r="M61" s="40">
        <v>420745</v>
      </c>
      <c r="N61" s="43">
        <v>-208454</v>
      </c>
      <c r="O61" s="40">
        <v>-314587</v>
      </c>
      <c r="P61" s="40">
        <v>-35684</v>
      </c>
      <c r="Q61" s="40">
        <v>525437</v>
      </c>
      <c r="R61" s="43">
        <v>-266337</v>
      </c>
      <c r="S61" s="40">
        <v>-743380</v>
      </c>
      <c r="T61" s="40">
        <v>-146532</v>
      </c>
      <c r="U61" s="40">
        <v>46999</v>
      </c>
      <c r="V61" s="43">
        <v>-162937</v>
      </c>
      <c r="W61" s="40">
        <v>-255986</v>
      </c>
      <c r="X61" s="40">
        <v>219914</v>
      </c>
      <c r="Y61" s="40">
        <v>-613332</v>
      </c>
      <c r="Z61" s="43">
        <v>-413379</v>
      </c>
      <c r="AA61" s="40">
        <v>0</v>
      </c>
      <c r="AB61" s="40">
        <v>0</v>
      </c>
      <c r="AC61" s="40">
        <v>0</v>
      </c>
      <c r="AD61" s="43">
        <v>0</v>
      </c>
      <c r="AE61" s="40">
        <v>0</v>
      </c>
      <c r="AF61" s="40">
        <v>0</v>
      </c>
      <c r="AG61" s="40">
        <v>0</v>
      </c>
      <c r="AH61" s="43">
        <v>0</v>
      </c>
      <c r="AI61" s="40">
        <v>0</v>
      </c>
      <c r="AJ61" s="40">
        <v>0</v>
      </c>
      <c r="AK61" s="40">
        <v>0</v>
      </c>
      <c r="AL61" s="43">
        <v>0</v>
      </c>
      <c r="AM61" s="40">
        <v>0</v>
      </c>
      <c r="AN61" s="40">
        <v>0</v>
      </c>
      <c r="AO61" s="40">
        <v>0</v>
      </c>
      <c r="AP61" s="43">
        <v>0</v>
      </c>
      <c r="AQ61" s="40">
        <v>0</v>
      </c>
      <c r="AR61" s="40">
        <v>0</v>
      </c>
      <c r="AS61" s="40">
        <v>0</v>
      </c>
      <c r="AT61" s="43">
        <v>0</v>
      </c>
      <c r="AU61" s="40">
        <v>0</v>
      </c>
      <c r="AV61" s="40">
        <v>0</v>
      </c>
      <c r="AW61" s="40">
        <v>0</v>
      </c>
      <c r="AX61" s="43">
        <v>0</v>
      </c>
      <c r="AY61" s="40">
        <v>0</v>
      </c>
      <c r="AZ61" s="40">
        <v>0</v>
      </c>
      <c r="BA61" s="40">
        <v>0</v>
      </c>
      <c r="BB61" s="43">
        <v>0</v>
      </c>
      <c r="BC61" s="40"/>
      <c r="BD61" s="40"/>
      <c r="BE61" s="40"/>
      <c r="BF61" s="43"/>
    </row>
    <row r="62" spans="3:58" ht="11.25" customHeight="1">
      <c r="C62" s="46" t="s">
        <v>80</v>
      </c>
      <c r="D62" s="64" t="s">
        <v>240</v>
      </c>
      <c r="E62" s="149">
        <v>27632.733175000176</v>
      </c>
      <c r="F62" s="160">
        <v>7562593.8589120042</v>
      </c>
      <c r="G62" s="149">
        <v>10003546.92</v>
      </c>
      <c r="H62" s="38">
        <v>12906439.100016955</v>
      </c>
      <c r="I62" s="38">
        <v>7160637.6102019623</v>
      </c>
      <c r="J62" s="42">
        <v>271204.41126010631</v>
      </c>
      <c r="K62" s="38">
        <v>9796861.3633459397</v>
      </c>
      <c r="L62" s="38">
        <v>18006354.480000015</v>
      </c>
      <c r="M62" s="38">
        <v>19766375.340000011</v>
      </c>
      <c r="N62" s="42">
        <v>261612.54999991599</v>
      </c>
      <c r="O62" s="38">
        <v>-3869608.5499999244</v>
      </c>
      <c r="P62" s="38">
        <v>16974648.989999969</v>
      </c>
      <c r="Q62" s="38">
        <v>1583269.3000000417</v>
      </c>
      <c r="R62" s="42">
        <v>-27465683.379999958</v>
      </c>
      <c r="S62" s="38">
        <v>40035284.289999895</v>
      </c>
      <c r="T62" s="38">
        <v>22816859.790000044</v>
      </c>
      <c r="U62" s="38">
        <v>-20081495.920000061</v>
      </c>
      <c r="V62" s="42">
        <v>18804196.610000074</v>
      </c>
      <c r="W62" s="38">
        <v>10665852.779999997</v>
      </c>
      <c r="X62" s="38">
        <v>6861186.4900000114</v>
      </c>
      <c r="Y62" s="38">
        <v>-5131684.5399999581</v>
      </c>
      <c r="Z62" s="42">
        <v>11970929.759999979</v>
      </c>
      <c r="AA62" s="38">
        <v>-728115.30999998469</v>
      </c>
      <c r="AB62" s="38">
        <v>5649867.5199999288</v>
      </c>
      <c r="AC62" s="38">
        <v>6239420.3800000288</v>
      </c>
      <c r="AD62" s="42">
        <v>9342561.7000000086</v>
      </c>
      <c r="AE62" s="38">
        <v>-174606.98850001488</v>
      </c>
      <c r="AF62" s="38">
        <v>3378581.465899989</v>
      </c>
      <c r="AG62" s="38">
        <v>2731911.4491000464</v>
      </c>
      <c r="AH62" s="42">
        <v>2770171.4034999786</v>
      </c>
      <c r="AI62" s="38">
        <v>3907819.4507999932</v>
      </c>
      <c r="AJ62" s="38">
        <v>3481437.4599999953</v>
      </c>
      <c r="AK62" s="38">
        <v>3606821.7699999893</v>
      </c>
      <c r="AL62" s="42">
        <v>99583.930000007502</v>
      </c>
      <c r="AM62" s="38">
        <v>-7258816.4600000009</v>
      </c>
      <c r="AN62" s="38">
        <v>6355224.2800000133</v>
      </c>
      <c r="AO62" s="38">
        <v>2019388.9500000074</v>
      </c>
      <c r="AP62" s="42">
        <v>294450.21999999677</v>
      </c>
      <c r="AQ62" s="38">
        <v>1788521.1876000082</v>
      </c>
      <c r="AR62" s="38">
        <v>2547845.9568999978</v>
      </c>
      <c r="AS62" s="38">
        <v>-1884681.8399999989</v>
      </c>
      <c r="AT62" s="42">
        <v>690952.24999999278</v>
      </c>
      <c r="AU62" s="38">
        <v>4797518.2299999986</v>
      </c>
      <c r="AV62" s="38">
        <v>3635274.260000011</v>
      </c>
      <c r="AW62" s="38">
        <v>-1794147.0900000094</v>
      </c>
      <c r="AX62" s="42">
        <v>1688130.5799999994</v>
      </c>
      <c r="AY62" s="38">
        <v>395854.42000001157</v>
      </c>
      <c r="AZ62" s="38">
        <v>2304519.5499999998</v>
      </c>
      <c r="BA62" s="38">
        <v>2078994.0699999945</v>
      </c>
      <c r="BB62" s="42">
        <v>1979349.3699999996</v>
      </c>
      <c r="BC62" s="38">
        <v>925418.79000000132</v>
      </c>
      <c r="BD62" s="38">
        <v>2079531.4999999939</v>
      </c>
      <c r="BE62" s="38">
        <v>-123237.24999999846</v>
      </c>
      <c r="BF62" s="42">
        <v>1802736.0100000016</v>
      </c>
    </row>
    <row r="63" spans="3:58" ht="11.25" customHeight="1">
      <c r="C63" s="47" t="s">
        <v>81</v>
      </c>
      <c r="D63" s="65" t="s">
        <v>81</v>
      </c>
      <c r="E63" s="150">
        <v>-722413</v>
      </c>
      <c r="F63" s="161">
        <v>-512596</v>
      </c>
      <c r="G63" s="150">
        <v>-6567</v>
      </c>
      <c r="H63" s="40">
        <v>-29667</v>
      </c>
      <c r="I63" s="40">
        <v>-216405</v>
      </c>
      <c r="J63" s="43">
        <v>-681185</v>
      </c>
      <c r="K63" s="40">
        <v>-261550</v>
      </c>
      <c r="L63" s="40">
        <v>-20784</v>
      </c>
      <c r="M63" s="40">
        <v>-2558078</v>
      </c>
      <c r="N63" s="43">
        <v>-1551599</v>
      </c>
      <c r="O63" s="40">
        <v>-1454994</v>
      </c>
      <c r="P63" s="40">
        <v>-1514278</v>
      </c>
      <c r="Q63" s="40">
        <v>-4995714</v>
      </c>
      <c r="R63" s="43">
        <v>-1597550</v>
      </c>
      <c r="S63" s="40">
        <v>-1935961</v>
      </c>
      <c r="T63" s="40">
        <v>-7607227</v>
      </c>
      <c r="U63" s="40">
        <v>-3786225.24</v>
      </c>
      <c r="V63" s="43">
        <v>-128884</v>
      </c>
      <c r="W63" s="40">
        <v>-244830</v>
      </c>
      <c r="X63" s="40">
        <v>-1183840</v>
      </c>
      <c r="Y63" s="40">
        <v>-2653554</v>
      </c>
      <c r="Z63" s="43">
        <v>-114841</v>
      </c>
      <c r="AA63" s="40">
        <v>-1624514</v>
      </c>
      <c r="AB63" s="40">
        <v>-481216</v>
      </c>
      <c r="AC63" s="40">
        <v>-1414551</v>
      </c>
      <c r="AD63" s="43">
        <v>-151895</v>
      </c>
      <c r="AE63" s="40">
        <v>-878507</v>
      </c>
      <c r="AF63" s="40">
        <v>0</v>
      </c>
      <c r="AG63" s="40">
        <v>-833857</v>
      </c>
      <c r="AH63" s="43">
        <v>-30620</v>
      </c>
      <c r="AI63" s="40">
        <v>-1475892</v>
      </c>
      <c r="AJ63" s="40">
        <v>-139092</v>
      </c>
      <c r="AK63" s="40">
        <v>45314</v>
      </c>
      <c r="AL63" s="43">
        <v>-502081</v>
      </c>
      <c r="AM63" s="40">
        <v>-915425</v>
      </c>
      <c r="AN63" s="40">
        <v>0</v>
      </c>
      <c r="AO63" s="40">
        <v>0</v>
      </c>
      <c r="AP63" s="43">
        <v>-994996</v>
      </c>
      <c r="AQ63" s="40">
        <v>-693962</v>
      </c>
      <c r="AR63" s="40">
        <v>-594197</v>
      </c>
      <c r="AS63" s="40">
        <v>0</v>
      </c>
      <c r="AT63" s="43">
        <v>-587684</v>
      </c>
      <c r="AU63" s="40">
        <v>-791566</v>
      </c>
      <c r="AV63" s="40">
        <v>-171578</v>
      </c>
      <c r="AW63" s="40">
        <v>0</v>
      </c>
      <c r="AX63" s="43">
        <v>-232321</v>
      </c>
      <c r="AY63" s="40">
        <v>0</v>
      </c>
      <c r="AZ63" s="40">
        <v>0</v>
      </c>
      <c r="BA63" s="40">
        <v>0</v>
      </c>
      <c r="BB63" s="43">
        <v>0</v>
      </c>
      <c r="BC63" s="40"/>
      <c r="BD63" s="40"/>
      <c r="BE63" s="40"/>
      <c r="BF63" s="43"/>
    </row>
    <row r="64" spans="3:58" ht="11.25" customHeight="1">
      <c r="C64" s="45" t="s">
        <v>82</v>
      </c>
      <c r="D64" s="66" t="s">
        <v>241</v>
      </c>
      <c r="E64" s="149">
        <v>-694780.26682499982</v>
      </c>
      <c r="F64" s="160">
        <v>7049997.8589120042</v>
      </c>
      <c r="G64" s="149">
        <v>9996979.9199999999</v>
      </c>
      <c r="H64" s="38">
        <v>12876772.100016963</v>
      </c>
      <c r="I64" s="38">
        <v>6944232.6102019688</v>
      </c>
      <c r="J64" s="42">
        <v>-409980.58873989369</v>
      </c>
      <c r="K64" s="38">
        <v>9535311.3633459434</v>
      </c>
      <c r="L64" s="38">
        <v>17985570.479999937</v>
      </c>
      <c r="M64" s="38">
        <v>17208297.340000086</v>
      </c>
      <c r="N64" s="42">
        <v>-1289986.450000084</v>
      </c>
      <c r="O64" s="38">
        <v>-5324602.5499999225</v>
      </c>
      <c r="P64" s="38">
        <v>15460370.989999972</v>
      </c>
      <c r="Q64" s="38">
        <v>-3412444.6999999657</v>
      </c>
      <c r="R64" s="41">
        <v>-29063233.379999958</v>
      </c>
      <c r="S64" s="37">
        <v>38099323.289999895</v>
      </c>
      <c r="T64" s="37">
        <v>15209632.790000044</v>
      </c>
      <c r="U64" s="37">
        <v>-23867721.160000075</v>
      </c>
      <c r="V64" s="41">
        <v>18675312.610000074</v>
      </c>
      <c r="W64" s="38">
        <v>10421022.780000005</v>
      </c>
      <c r="X64" s="38">
        <v>5677346.4900000151</v>
      </c>
      <c r="Y64" s="38">
        <v>-7785238.53999996</v>
      </c>
      <c r="Z64" s="42">
        <v>11856088.759999983</v>
      </c>
      <c r="AA64" s="38">
        <v>-2352629.3099999838</v>
      </c>
      <c r="AB64" s="38">
        <v>5168651.5199999325</v>
      </c>
      <c r="AC64" s="38">
        <v>4824869.3800000269</v>
      </c>
      <c r="AD64" s="42">
        <v>9190666.7000000086</v>
      </c>
      <c r="AE64" s="38">
        <v>-1216954.9700000165</v>
      </c>
      <c r="AF64" s="38">
        <v>3463003.9186999919</v>
      </c>
      <c r="AG64" s="38">
        <v>1920214.5913000447</v>
      </c>
      <c r="AH64" s="42">
        <v>2796809.7899999772</v>
      </c>
      <c r="AI64" s="38">
        <v>2445284.5100000016</v>
      </c>
      <c r="AJ64" s="38">
        <v>3361711.6199999917</v>
      </c>
      <c r="AK64" s="38">
        <v>3652135.7699999856</v>
      </c>
      <c r="AL64" s="42">
        <v>-402497.06999999192</v>
      </c>
      <c r="AM64" s="38">
        <v>-8174241.4600000009</v>
      </c>
      <c r="AN64" s="38">
        <v>6355224.2800000142</v>
      </c>
      <c r="AO64" s="38">
        <v>2019388.9500000062</v>
      </c>
      <c r="AP64" s="42">
        <v>-700545.78000000282</v>
      </c>
      <c r="AQ64" s="38">
        <v>1094559.187600011</v>
      </c>
      <c r="AR64" s="38">
        <v>1953648.9568999957</v>
      </c>
      <c r="AS64" s="38">
        <v>-1884681.8400000012</v>
      </c>
      <c r="AT64" s="42">
        <v>103268.24999999511</v>
      </c>
      <c r="AU64" s="38">
        <v>4005952.230000006</v>
      </c>
      <c r="AV64" s="38">
        <v>3463696.2600000007</v>
      </c>
      <c r="AW64" s="38">
        <v>-1794147.090000004</v>
      </c>
      <c r="AX64" s="42">
        <v>1455809.5799999975</v>
      </c>
      <c r="AY64" s="38">
        <v>395854.42000000365</v>
      </c>
      <c r="AZ64" s="38">
        <v>2304519.5500000012</v>
      </c>
      <c r="BA64" s="38">
        <v>2078994.0699999952</v>
      </c>
      <c r="BB64" s="42">
        <v>1979349.37</v>
      </c>
      <c r="BC64" s="37">
        <v>925418.7900000019</v>
      </c>
      <c r="BD64" s="37">
        <v>2079531.4999999937</v>
      </c>
      <c r="BE64" s="37">
        <v>-123237.24999999837</v>
      </c>
      <c r="BF64" s="41">
        <v>1802736.0100000016</v>
      </c>
    </row>
    <row r="65" spans="3:58" ht="11.25" customHeight="1">
      <c r="C65" s="45" t="s">
        <v>83</v>
      </c>
      <c r="D65" s="66" t="s">
        <v>83</v>
      </c>
      <c r="E65" s="150"/>
      <c r="F65" s="160"/>
      <c r="G65" s="149"/>
      <c r="H65" s="40"/>
      <c r="I65" s="40"/>
      <c r="J65" s="43"/>
      <c r="K65" s="40"/>
      <c r="L65" s="40"/>
      <c r="M65" s="40"/>
      <c r="N65" s="43"/>
      <c r="O65" s="40"/>
      <c r="P65" s="40"/>
      <c r="Q65" s="40"/>
      <c r="R65" s="41"/>
      <c r="S65" s="37"/>
      <c r="T65" s="37"/>
      <c r="U65" s="37"/>
      <c r="V65" s="41"/>
      <c r="W65" s="38"/>
      <c r="X65" s="38"/>
      <c r="Y65" s="38"/>
      <c r="Z65" s="42"/>
      <c r="AA65" s="38"/>
      <c r="AB65" s="38"/>
      <c r="AC65" s="38"/>
      <c r="AD65" s="42"/>
      <c r="AE65" s="38"/>
      <c r="AF65" s="38"/>
      <c r="AG65" s="38"/>
      <c r="AH65" s="42"/>
      <c r="AI65" s="38"/>
      <c r="AJ65" s="38"/>
      <c r="AK65" s="38"/>
      <c r="AL65" s="42"/>
      <c r="AM65" s="38"/>
      <c r="AN65" s="38"/>
      <c r="AO65" s="38"/>
      <c r="AP65" s="42"/>
      <c r="AQ65" s="38"/>
      <c r="AR65" s="38"/>
      <c r="AS65" s="38"/>
      <c r="AT65" s="42"/>
      <c r="AU65" s="38"/>
      <c r="AV65" s="38"/>
      <c r="AW65" s="38"/>
      <c r="AX65" s="42"/>
      <c r="AY65" s="38"/>
      <c r="AZ65" s="38"/>
      <c r="BA65" s="38"/>
      <c r="BB65" s="42"/>
      <c r="BC65" s="37"/>
      <c r="BD65" s="37"/>
      <c r="BE65" s="37"/>
      <c r="BF65" s="41"/>
    </row>
    <row r="66" spans="3:58" ht="11.25" customHeight="1">
      <c r="C66" s="45" t="s">
        <v>84</v>
      </c>
      <c r="D66" s="66" t="s">
        <v>242</v>
      </c>
      <c r="E66" s="150"/>
      <c r="F66" s="160"/>
      <c r="G66" s="149"/>
      <c r="H66" s="40"/>
      <c r="I66" s="40"/>
      <c r="J66" s="43"/>
      <c r="K66" s="40"/>
      <c r="L66" s="40"/>
      <c r="M66" s="40"/>
      <c r="N66" s="43"/>
      <c r="O66" s="40"/>
      <c r="P66" s="40"/>
      <c r="Q66" s="40"/>
      <c r="R66" s="41"/>
      <c r="S66" s="37"/>
      <c r="T66" s="37"/>
      <c r="U66" s="37"/>
      <c r="V66" s="41"/>
      <c r="W66" s="38"/>
      <c r="X66" s="38"/>
      <c r="Y66" s="38"/>
      <c r="Z66" s="42"/>
      <c r="AA66" s="38"/>
      <c r="AB66" s="38"/>
      <c r="AC66" s="38"/>
      <c r="AD66" s="42"/>
      <c r="AE66" s="38"/>
      <c r="AF66" s="38"/>
      <c r="AG66" s="38"/>
      <c r="AH66" s="42"/>
      <c r="AI66" s="38"/>
      <c r="AJ66" s="38"/>
      <c r="AK66" s="38"/>
      <c r="AL66" s="42"/>
      <c r="AM66" s="38"/>
      <c r="AN66" s="38"/>
      <c r="AO66" s="38"/>
      <c r="AP66" s="42"/>
      <c r="AQ66" s="38"/>
      <c r="AR66" s="38"/>
      <c r="AS66" s="38"/>
      <c r="AT66" s="42"/>
      <c r="AU66" s="38"/>
      <c r="AV66" s="38"/>
      <c r="AW66" s="38"/>
      <c r="AX66" s="42"/>
      <c r="AY66" s="38"/>
      <c r="AZ66" s="38"/>
      <c r="BA66" s="38"/>
      <c r="BB66" s="42"/>
      <c r="BC66" s="37"/>
      <c r="BD66" s="37"/>
      <c r="BE66" s="37"/>
      <c r="BF66" s="41"/>
    </row>
    <row r="67" spans="3:58" ht="11.25" customHeight="1">
      <c r="C67" s="47" t="s">
        <v>85</v>
      </c>
      <c r="D67" s="65" t="s">
        <v>243</v>
      </c>
      <c r="E67" s="150">
        <v>818103.40999999992</v>
      </c>
      <c r="F67" s="161">
        <v>-7052.33</v>
      </c>
      <c r="G67" s="150">
        <v>2174520.3199999998</v>
      </c>
      <c r="H67" s="40">
        <v>214395.31000000003</v>
      </c>
      <c r="I67" s="40">
        <v>112076.76999999999</v>
      </c>
      <c r="J67" s="43">
        <v>-1946.6200000000008</v>
      </c>
      <c r="K67" s="40">
        <v>114926.54999999999</v>
      </c>
      <c r="L67" s="40">
        <v>85228.25</v>
      </c>
      <c r="M67" s="40">
        <v>75865.039999999979</v>
      </c>
      <c r="N67" s="43">
        <v>52910.559999999998</v>
      </c>
      <c r="O67" s="40">
        <v>43942.559999999939</v>
      </c>
      <c r="P67" s="40">
        <v>160897.14000000007</v>
      </c>
      <c r="Q67" s="40">
        <v>26300.819999999963</v>
      </c>
      <c r="R67" s="43">
        <v>80411.080000000075</v>
      </c>
      <c r="S67" s="40">
        <v>164846.49000000014</v>
      </c>
      <c r="T67" s="40">
        <v>72689.97</v>
      </c>
      <c r="U67" s="40">
        <v>70861.799999999988</v>
      </c>
      <c r="V67" s="43">
        <v>106633.76000000001</v>
      </c>
      <c r="W67" s="40">
        <v>188574.72999999998</v>
      </c>
      <c r="X67" s="40">
        <v>88250.980000000025</v>
      </c>
      <c r="Y67" s="40">
        <v>2108.8600000000006</v>
      </c>
      <c r="Z67" s="43">
        <v>22760.179999999993</v>
      </c>
      <c r="AA67" s="40">
        <v>-64475.069999999978</v>
      </c>
      <c r="AB67" s="40">
        <v>97098.829999999987</v>
      </c>
      <c r="AC67" s="40">
        <v>48995.929999999993</v>
      </c>
      <c r="AD67" s="43">
        <v>84439.020000000019</v>
      </c>
      <c r="AE67" s="40">
        <v>257606.21999999997</v>
      </c>
      <c r="AF67" s="40">
        <v>80081.300000000047</v>
      </c>
      <c r="AG67" s="40">
        <v>107357.71999999997</v>
      </c>
      <c r="AH67" s="43">
        <v>100214.25</v>
      </c>
      <c r="AI67" s="40">
        <v>30187.00999999998</v>
      </c>
      <c r="AJ67" s="40">
        <v>107921.64000000001</v>
      </c>
      <c r="AK67" s="40">
        <v>2022.1400000000067</v>
      </c>
      <c r="AL67" s="43">
        <v>41983.759999999995</v>
      </c>
      <c r="AM67" s="40">
        <v>124471.54999999999</v>
      </c>
      <c r="AN67" s="40">
        <v>15447.150000000001</v>
      </c>
      <c r="AO67" s="40">
        <v>39048.769999999997</v>
      </c>
      <c r="AP67" s="43">
        <v>17723.580000000002</v>
      </c>
      <c r="AQ67" s="40">
        <v>52032.52</v>
      </c>
      <c r="AR67" s="40">
        <v>877.97000000000116</v>
      </c>
      <c r="AS67" s="40">
        <v>14569.099999999999</v>
      </c>
      <c r="AT67" s="43">
        <v>14601.61</v>
      </c>
      <c r="AU67" s="40">
        <v>36681.279999999999</v>
      </c>
      <c r="AV67" s="40">
        <v>5528.4500000000007</v>
      </c>
      <c r="AW67" s="40">
        <v>18821.14</v>
      </c>
      <c r="AX67" s="43">
        <v>7318</v>
      </c>
      <c r="AY67" s="40">
        <v>105338.22</v>
      </c>
      <c r="AZ67" s="40">
        <v>28458.539999999997</v>
      </c>
      <c r="BA67" s="40">
        <v>7703.8900000000012</v>
      </c>
      <c r="BB67" s="43">
        <v>15300.81</v>
      </c>
      <c r="BC67" s="40">
        <v>79065.47</v>
      </c>
      <c r="BD67" s="40">
        <v>15402.030000000002</v>
      </c>
      <c r="BE67" s="40">
        <v>7350</v>
      </c>
      <c r="BF67" s="43">
        <v>11878.05</v>
      </c>
    </row>
    <row r="68" spans="3:58" ht="11.25" customHeight="1">
      <c r="C68" s="47" t="s">
        <v>86</v>
      </c>
      <c r="D68" s="65" t="s">
        <v>244</v>
      </c>
      <c r="E68" s="150">
        <v>-552995.91999999993</v>
      </c>
      <c r="F68" s="161">
        <v>-701254.76</v>
      </c>
      <c r="G68" s="150">
        <v>646847.18000000005</v>
      </c>
      <c r="H68" s="40">
        <v>-2814748.1875380008</v>
      </c>
      <c r="I68" s="40">
        <v>-3515706.8945470005</v>
      </c>
      <c r="J68" s="43">
        <v>-2912122.5699999994</v>
      </c>
      <c r="K68" s="40">
        <v>-4086671.4300000025</v>
      </c>
      <c r="L68" s="40">
        <v>-4053743.3499999987</v>
      </c>
      <c r="M68" s="40">
        <v>-1338294.8999999994</v>
      </c>
      <c r="N68" s="43">
        <v>-1442786.1900000004</v>
      </c>
      <c r="O68" s="40">
        <v>-2338358.179999996</v>
      </c>
      <c r="P68" s="40">
        <v>-2399915.7900000075</v>
      </c>
      <c r="Q68" s="40">
        <v>-1989226.3699999982</v>
      </c>
      <c r="R68" s="43">
        <v>-1624533.4500000011</v>
      </c>
      <c r="S68" s="40">
        <v>-3607359.1000000015</v>
      </c>
      <c r="T68" s="40">
        <v>-7096542.1200000029</v>
      </c>
      <c r="U68" s="40">
        <v>-7888102.0499999989</v>
      </c>
      <c r="V68" s="43">
        <v>-4421822.32</v>
      </c>
      <c r="W68" s="40">
        <v>-6772409.4499999993</v>
      </c>
      <c r="X68" s="40">
        <v>-10967607.48</v>
      </c>
      <c r="Y68" s="40">
        <v>-1995381.5300000003</v>
      </c>
      <c r="Z68" s="43">
        <v>-1064155.5099999998</v>
      </c>
      <c r="AA68" s="40">
        <v>-1419412.5999999994</v>
      </c>
      <c r="AB68" s="40">
        <v>-615474.3211119998</v>
      </c>
      <c r="AC68" s="40">
        <v>-393093.12888799992</v>
      </c>
      <c r="AD68" s="43">
        <v>-644681.96999999951</v>
      </c>
      <c r="AE68" s="40">
        <v>-3238680.2799999956</v>
      </c>
      <c r="AF68" s="40">
        <v>-8778923.4100000001</v>
      </c>
      <c r="AG68" s="40">
        <v>-492730.37999999989</v>
      </c>
      <c r="AH68" s="43">
        <v>-378929.04000000004</v>
      </c>
      <c r="AI68" s="40">
        <v>-5734816.9900000021</v>
      </c>
      <c r="AJ68" s="40">
        <v>-5043731.3499999978</v>
      </c>
      <c r="AK68" s="40">
        <v>-1255464.3999999994</v>
      </c>
      <c r="AL68" s="43">
        <v>-876325.28000000026</v>
      </c>
      <c r="AM68" s="40">
        <v>-3440771.6400000015</v>
      </c>
      <c r="AN68" s="40">
        <v>-1777814.7599999988</v>
      </c>
      <c r="AO68" s="40">
        <v>-2288507.2700000009</v>
      </c>
      <c r="AP68" s="43">
        <v>-1951709.1099999999</v>
      </c>
      <c r="AQ68" s="40">
        <v>-2842222.4400000004</v>
      </c>
      <c r="AR68" s="40">
        <v>-1312504.8399999994</v>
      </c>
      <c r="AS68" s="40">
        <v>-669728.00000000012</v>
      </c>
      <c r="AT68" s="43">
        <v>-473643.85</v>
      </c>
      <c r="AU68" s="40">
        <v>-908763.84000000078</v>
      </c>
      <c r="AV68" s="40">
        <v>-192476.23000000045</v>
      </c>
      <c r="AW68" s="40">
        <v>-1672561.2200000002</v>
      </c>
      <c r="AX68" s="43">
        <v>-1195292.0699999998</v>
      </c>
      <c r="AY68" s="40">
        <v>-2072072.02</v>
      </c>
      <c r="AZ68" s="40">
        <v>-642208.06999999983</v>
      </c>
      <c r="BA68" s="40">
        <v>-253060.06999999983</v>
      </c>
      <c r="BB68" s="43">
        <v>-607146.08000000007</v>
      </c>
      <c r="BC68" s="40">
        <v>40631.550000001676</v>
      </c>
      <c r="BD68" s="40">
        <v>-226294.5400000012</v>
      </c>
      <c r="BE68" s="40">
        <v>-3274116.84</v>
      </c>
      <c r="BF68" s="43">
        <v>-2189130.71</v>
      </c>
    </row>
    <row r="69" spans="3:58" ht="11.25" customHeight="1">
      <c r="C69" s="47" t="s">
        <v>87</v>
      </c>
      <c r="D69" s="65" t="s">
        <v>245</v>
      </c>
      <c r="E69" s="150">
        <v>0</v>
      </c>
      <c r="F69" s="161">
        <v>0</v>
      </c>
      <c r="G69" s="150">
        <v>15000</v>
      </c>
      <c r="H69" s="40">
        <v>0</v>
      </c>
      <c r="I69" s="40">
        <v>-7.4505805969238281E-9</v>
      </c>
      <c r="J69" s="43">
        <v>0</v>
      </c>
      <c r="K69" s="40">
        <v>-1.8044374883174896E-9</v>
      </c>
      <c r="L69" s="40">
        <v>0</v>
      </c>
      <c r="M69" s="40">
        <v>0</v>
      </c>
      <c r="N69" s="43">
        <v>0</v>
      </c>
      <c r="O69" s="40">
        <v>-1150000</v>
      </c>
      <c r="P69" s="40">
        <v>0</v>
      </c>
      <c r="Q69" s="40">
        <v>0</v>
      </c>
      <c r="R69" s="43">
        <v>0</v>
      </c>
      <c r="S69" s="40">
        <v>571621.18000000715</v>
      </c>
      <c r="T69" s="40">
        <v>8500</v>
      </c>
      <c r="U69" s="40">
        <v>0</v>
      </c>
      <c r="V69" s="43">
        <v>0</v>
      </c>
      <c r="W69" s="40">
        <v>3073457.29</v>
      </c>
      <c r="X69" s="40">
        <v>-2908807.29</v>
      </c>
      <c r="Y69" s="40">
        <v>-171250</v>
      </c>
      <c r="Z69" s="43">
        <v>0</v>
      </c>
      <c r="AA69" s="40">
        <v>0</v>
      </c>
      <c r="AB69" s="40">
        <v>0</v>
      </c>
      <c r="AC69" s="40">
        <v>0</v>
      </c>
      <c r="AD69" s="43">
        <v>-3100</v>
      </c>
      <c r="AE69" s="40">
        <v>375000</v>
      </c>
      <c r="AF69" s="40">
        <v>149999.99999999814</v>
      </c>
      <c r="AG69" s="40">
        <v>-178950</v>
      </c>
      <c r="AH69" s="43">
        <v>449050</v>
      </c>
      <c r="AI69" s="40">
        <v>0</v>
      </c>
      <c r="AJ69" s="40">
        <v>1203244.1500000001</v>
      </c>
      <c r="AK69" s="40">
        <v>-102000</v>
      </c>
      <c r="AL69" s="43">
        <v>0</v>
      </c>
      <c r="AM69" s="40">
        <v>1.862645149230957E-9</v>
      </c>
      <c r="AN69" s="40">
        <v>-386826.5</v>
      </c>
      <c r="AO69" s="40">
        <v>-5000</v>
      </c>
      <c r="AP69" s="43">
        <v>0</v>
      </c>
      <c r="AQ69" s="40">
        <v>-8400</v>
      </c>
      <c r="AR69" s="40">
        <v>0</v>
      </c>
      <c r="AS69" s="40">
        <v>0</v>
      </c>
      <c r="AT69" s="43">
        <v>0</v>
      </c>
      <c r="AU69" s="40">
        <v>-4350918.24</v>
      </c>
      <c r="AV69" s="40">
        <v>-28750</v>
      </c>
      <c r="AW69" s="40">
        <v>0</v>
      </c>
      <c r="AX69" s="43">
        <v>0</v>
      </c>
      <c r="AY69" s="40">
        <v>0</v>
      </c>
      <c r="AZ69" s="40">
        <v>0</v>
      </c>
      <c r="BA69" s="40">
        <v>0</v>
      </c>
      <c r="BB69" s="43">
        <v>0</v>
      </c>
      <c r="BC69" s="40">
        <v>0</v>
      </c>
      <c r="BD69" s="40">
        <v>0</v>
      </c>
      <c r="BE69" s="40">
        <v>0</v>
      </c>
      <c r="BF69" s="43">
        <v>0</v>
      </c>
    </row>
    <row r="70" spans="3:58" ht="11.25" customHeight="1">
      <c r="C70" s="45" t="s">
        <v>88</v>
      </c>
      <c r="D70" s="66" t="s">
        <v>246</v>
      </c>
      <c r="E70" s="149">
        <v>265107.49000000005</v>
      </c>
      <c r="F70" s="160">
        <v>-708307.09</v>
      </c>
      <c r="G70" s="149">
        <v>2836367.5</v>
      </c>
      <c r="H70" s="38">
        <v>-2600352.8775379993</v>
      </c>
      <c r="I70" s="38">
        <v>-3403630.1245470084</v>
      </c>
      <c r="J70" s="42">
        <v>-2914069.1899999995</v>
      </c>
      <c r="K70" s="38">
        <v>-3971744.8800000036</v>
      </c>
      <c r="L70" s="38">
        <v>-3968515.0999999987</v>
      </c>
      <c r="M70" s="38">
        <v>-1262429.8599999999</v>
      </c>
      <c r="N70" s="42">
        <v>-1389875.6300000004</v>
      </c>
      <c r="O70" s="38">
        <v>-3444415.6199999955</v>
      </c>
      <c r="P70" s="38">
        <v>-2239018.6500000069</v>
      </c>
      <c r="Q70" s="38">
        <v>-1962925.549999998</v>
      </c>
      <c r="R70" s="41">
        <v>-1544122.370000001</v>
      </c>
      <c r="S70" s="37">
        <v>-2870891.4299999923</v>
      </c>
      <c r="T70" s="37">
        <v>-7015352.1500000004</v>
      </c>
      <c r="U70" s="37">
        <v>-7817240.25</v>
      </c>
      <c r="V70" s="41">
        <v>-4315188.5600000005</v>
      </c>
      <c r="W70" s="38">
        <v>-3510377.4299999997</v>
      </c>
      <c r="X70" s="38">
        <v>-13788163.789999999</v>
      </c>
      <c r="Y70" s="38">
        <v>-2164522.67</v>
      </c>
      <c r="Z70" s="42">
        <v>-1041395.3299999998</v>
      </c>
      <c r="AA70" s="38">
        <v>-1483887.6699999995</v>
      </c>
      <c r="AB70" s="38">
        <v>-518375.49111199984</v>
      </c>
      <c r="AC70" s="38">
        <v>-344097.19888799987</v>
      </c>
      <c r="AD70" s="42">
        <v>-563342.94999999949</v>
      </c>
      <c r="AE70" s="38">
        <v>-2606074.0599999949</v>
      </c>
      <c r="AF70" s="38">
        <v>-8548842.1100000031</v>
      </c>
      <c r="AG70" s="38">
        <v>-564322.65999999992</v>
      </c>
      <c r="AH70" s="42">
        <v>170335.20999999996</v>
      </c>
      <c r="AI70" s="38">
        <v>-5704629.9800000032</v>
      </c>
      <c r="AJ70" s="38">
        <v>-3732565.5599999973</v>
      </c>
      <c r="AK70" s="38">
        <v>-1355442.2599999995</v>
      </c>
      <c r="AL70" s="42">
        <v>-834341.52000000025</v>
      </c>
      <c r="AM70" s="38">
        <v>-3316300.0899999989</v>
      </c>
      <c r="AN70" s="38">
        <v>-2149194.1099999989</v>
      </c>
      <c r="AO70" s="38">
        <v>-2254458.5000000009</v>
      </c>
      <c r="AP70" s="42">
        <v>-1933985.5299999998</v>
      </c>
      <c r="AQ70" s="38">
        <v>-2798589.9200000004</v>
      </c>
      <c r="AR70" s="38">
        <v>-1311626.8699999992</v>
      </c>
      <c r="AS70" s="38">
        <v>-655158.90000000014</v>
      </c>
      <c r="AT70" s="42">
        <v>-459042.24</v>
      </c>
      <c r="AU70" s="38">
        <v>-5223000.8000000007</v>
      </c>
      <c r="AV70" s="38">
        <v>-215697.78000000073</v>
      </c>
      <c r="AW70" s="38">
        <v>-1653740.08</v>
      </c>
      <c r="AX70" s="42">
        <v>-1187974.0699999998</v>
      </c>
      <c r="AY70" s="38">
        <v>-1966733.8</v>
      </c>
      <c r="AZ70" s="38">
        <v>-613749.5299999998</v>
      </c>
      <c r="BA70" s="38">
        <v>-245356.17999999993</v>
      </c>
      <c r="BB70" s="42">
        <v>-591845.27</v>
      </c>
      <c r="BC70" s="37">
        <v>119697.02000000142</v>
      </c>
      <c r="BD70" s="37">
        <v>-210892.51000000071</v>
      </c>
      <c r="BE70" s="37">
        <v>-3266766.84</v>
      </c>
      <c r="BF70" s="41">
        <v>-2177252.66</v>
      </c>
    </row>
    <row r="71" spans="3:58" ht="11.25" customHeight="1">
      <c r="C71" s="45"/>
      <c r="D71" s="66"/>
      <c r="E71" s="150"/>
      <c r="F71" s="160"/>
      <c r="G71" s="149"/>
      <c r="H71" s="40"/>
      <c r="I71" s="40"/>
      <c r="J71" s="43"/>
      <c r="K71" s="40"/>
      <c r="L71" s="40"/>
      <c r="M71" s="40"/>
      <c r="N71" s="43"/>
      <c r="O71" s="40"/>
      <c r="P71" s="40"/>
      <c r="Q71" s="40"/>
      <c r="R71" s="41"/>
      <c r="S71" s="37"/>
      <c r="T71" s="37"/>
      <c r="U71" s="37"/>
      <c r="V71" s="41"/>
      <c r="W71" s="38"/>
      <c r="X71" s="38"/>
      <c r="Y71" s="38"/>
      <c r="Z71" s="42"/>
      <c r="AA71" s="38"/>
      <c r="AB71" s="38"/>
      <c r="AC71" s="38"/>
      <c r="AD71" s="42"/>
      <c r="AE71" s="38"/>
      <c r="AF71" s="38"/>
      <c r="AG71" s="38"/>
      <c r="AH71" s="42"/>
      <c r="AI71" s="38"/>
      <c r="AJ71" s="38"/>
      <c r="AK71" s="38"/>
      <c r="AL71" s="42"/>
      <c r="AM71" s="38"/>
      <c r="AN71" s="38"/>
      <c r="AO71" s="38"/>
      <c r="AP71" s="42"/>
      <c r="AQ71" s="38"/>
      <c r="AR71" s="38"/>
      <c r="AS71" s="38"/>
      <c r="AT71" s="42"/>
      <c r="AU71" s="38"/>
      <c r="AV71" s="38"/>
      <c r="AW71" s="38"/>
      <c r="AX71" s="42"/>
      <c r="AY71" s="38"/>
      <c r="AZ71" s="38"/>
      <c r="BA71" s="38"/>
      <c r="BB71" s="42"/>
      <c r="BC71" s="37"/>
      <c r="BD71" s="37"/>
      <c r="BE71" s="37"/>
      <c r="BF71" s="41"/>
    </row>
    <row r="72" spans="3:58" ht="11.25" customHeight="1">
      <c r="C72" s="45" t="s">
        <v>89</v>
      </c>
      <c r="D72" s="66" t="s">
        <v>247</v>
      </c>
      <c r="E72" s="150"/>
      <c r="F72" s="160"/>
      <c r="G72" s="149"/>
      <c r="H72" s="40"/>
      <c r="I72" s="40"/>
      <c r="J72" s="43"/>
      <c r="K72" s="40"/>
      <c r="L72" s="40"/>
      <c r="M72" s="40"/>
      <c r="N72" s="43"/>
      <c r="O72" s="40"/>
      <c r="P72" s="40"/>
      <c r="Q72" s="40"/>
      <c r="R72" s="41"/>
      <c r="S72" s="37"/>
      <c r="T72" s="37"/>
      <c r="U72" s="37"/>
      <c r="V72" s="41"/>
      <c r="W72" s="38"/>
      <c r="X72" s="38"/>
      <c r="Y72" s="38"/>
      <c r="Z72" s="42"/>
      <c r="AA72" s="38"/>
      <c r="AB72" s="38"/>
      <c r="AC72" s="38"/>
      <c r="AD72" s="42"/>
      <c r="AE72" s="38"/>
      <c r="AF72" s="38"/>
      <c r="AG72" s="38"/>
      <c r="AH72" s="42"/>
      <c r="AI72" s="38"/>
      <c r="AJ72" s="38"/>
      <c r="AK72" s="38"/>
      <c r="AL72" s="42"/>
      <c r="AM72" s="38"/>
      <c r="AN72" s="38"/>
      <c r="AO72" s="38"/>
      <c r="AP72" s="42"/>
      <c r="AQ72" s="38"/>
      <c r="AR72" s="38"/>
      <c r="AS72" s="38"/>
      <c r="AT72" s="42"/>
      <c r="AU72" s="38"/>
      <c r="AV72" s="38"/>
      <c r="AW72" s="38"/>
      <c r="AX72" s="42"/>
      <c r="AY72" s="38"/>
      <c r="AZ72" s="38"/>
      <c r="BA72" s="38"/>
      <c r="BB72" s="42"/>
      <c r="BC72" s="37"/>
      <c r="BD72" s="37"/>
      <c r="BE72" s="37"/>
      <c r="BF72" s="41"/>
    </row>
    <row r="73" spans="3:58" ht="11.25" customHeight="1">
      <c r="C73" s="47" t="s">
        <v>90</v>
      </c>
      <c r="D73" s="65" t="s">
        <v>248</v>
      </c>
      <c r="E73" s="150">
        <v>4587876.0300000012</v>
      </c>
      <c r="F73" s="161">
        <v>1078121.7599999979</v>
      </c>
      <c r="G73" s="150">
        <v>-4444855.33</v>
      </c>
      <c r="H73" s="40">
        <v>-4519425.450000003</v>
      </c>
      <c r="I73" s="40">
        <v>2448190.0700000003</v>
      </c>
      <c r="J73" s="43">
        <v>8451090.7100000009</v>
      </c>
      <c r="K73" s="40">
        <v>0</v>
      </c>
      <c r="L73" s="40">
        <v>0</v>
      </c>
      <c r="M73" s="40">
        <v>-8320770.8300000019</v>
      </c>
      <c r="N73" s="43">
        <v>8320770.8300000019</v>
      </c>
      <c r="O73" s="40">
        <v>-26672243.99000001</v>
      </c>
      <c r="P73" s="40">
        <v>58283546.650000013</v>
      </c>
      <c r="Q73" s="40">
        <v>10207100.030000005</v>
      </c>
      <c r="R73" s="43">
        <v>31295392.02999999</v>
      </c>
      <c r="S73" s="40">
        <v>-10495705.280000005</v>
      </c>
      <c r="T73" s="40">
        <v>38973.610000003129</v>
      </c>
      <c r="U73" s="40">
        <v>26422532.050000001</v>
      </c>
      <c r="V73" s="43">
        <v>1365255.4100000004</v>
      </c>
      <c r="W73" s="40">
        <v>-3995145.1899999995</v>
      </c>
      <c r="X73" s="40">
        <v>11606721.220000003</v>
      </c>
      <c r="Y73" s="40">
        <v>3930244.46</v>
      </c>
      <c r="Z73" s="43">
        <v>833689.33000000019</v>
      </c>
      <c r="AA73" s="40">
        <v>-260355.01</v>
      </c>
      <c r="AB73" s="40">
        <v>-304059.51999999932</v>
      </c>
      <c r="AC73" s="40">
        <v>-1538868.5100000007</v>
      </c>
      <c r="AD73" s="43">
        <v>2103283.04</v>
      </c>
      <c r="AE73" s="40">
        <v>49620215.400000006</v>
      </c>
      <c r="AF73" s="40">
        <v>13101369.539999997</v>
      </c>
      <c r="AG73" s="40">
        <v>756594.8200000003</v>
      </c>
      <c r="AH73" s="43">
        <v>365801.81000000052</v>
      </c>
      <c r="AI73" s="40">
        <v>4858114.1999999993</v>
      </c>
      <c r="AJ73" s="40">
        <v>4853114.7900000019</v>
      </c>
      <c r="AK73" s="40">
        <v>592743.41000000015</v>
      </c>
      <c r="AL73" s="43">
        <v>4026738.2799999984</v>
      </c>
      <c r="AM73" s="40">
        <v>12662636.33</v>
      </c>
      <c r="AN73" s="40">
        <v>613349.76999999955</v>
      </c>
      <c r="AO73" s="40">
        <v>2029832.9700000016</v>
      </c>
      <c r="AP73" s="43">
        <v>3179689.8199999994</v>
      </c>
      <c r="AQ73" s="40">
        <v>2148474.8199999984</v>
      </c>
      <c r="AR73" s="40">
        <v>1197864.2200000002</v>
      </c>
      <c r="AS73" s="40">
        <v>-815636.17000000027</v>
      </c>
      <c r="AT73" s="43">
        <v>1442133.7600000009</v>
      </c>
      <c r="AU73" s="40">
        <v>-213059.89000000013</v>
      </c>
      <c r="AV73" s="40">
        <v>-1078122.2599999988</v>
      </c>
      <c r="AW73" s="40">
        <v>3952116.4299999988</v>
      </c>
      <c r="AX73" s="43">
        <v>1387307.96</v>
      </c>
      <c r="AY73" s="40">
        <v>2433992.129999999</v>
      </c>
      <c r="AZ73" s="40">
        <v>21266508.319999997</v>
      </c>
      <c r="BA73" s="40">
        <v>369026.9600000006</v>
      </c>
      <c r="BB73" s="43">
        <v>86261.370000000112</v>
      </c>
      <c r="BC73" s="40">
        <v>365285.40999999922</v>
      </c>
      <c r="BD73" s="40">
        <v>-105790.50999999978</v>
      </c>
      <c r="BE73" s="40">
        <v>4605863.5600000005</v>
      </c>
      <c r="BF73" s="43">
        <v>1616359.0900000003</v>
      </c>
    </row>
    <row r="74" spans="3:58" ht="11.25" customHeight="1">
      <c r="C74" s="47" t="s">
        <v>91</v>
      </c>
      <c r="D74" s="65" t="s">
        <v>249</v>
      </c>
      <c r="E74" s="150">
        <v>0</v>
      </c>
      <c r="F74" s="161">
        <v>0</v>
      </c>
      <c r="G74" s="150">
        <v>0</v>
      </c>
      <c r="H74" s="40">
        <v>0</v>
      </c>
      <c r="I74" s="40">
        <v>0</v>
      </c>
      <c r="J74" s="43">
        <v>0</v>
      </c>
      <c r="K74" s="40">
        <v>0</v>
      </c>
      <c r="L74" s="40">
        <v>0</v>
      </c>
      <c r="M74" s="40">
        <v>0</v>
      </c>
      <c r="N74" s="43">
        <v>0</v>
      </c>
      <c r="O74" s="40">
        <v>0</v>
      </c>
      <c r="P74" s="40">
        <v>-12920763.23</v>
      </c>
      <c r="Q74" s="40">
        <v>0</v>
      </c>
      <c r="R74" s="43">
        <v>0</v>
      </c>
      <c r="S74" s="40">
        <v>0</v>
      </c>
      <c r="T74" s="40">
        <v>-3230190.8099999763</v>
      </c>
      <c r="U74" s="40">
        <v>0</v>
      </c>
      <c r="V74" s="43">
        <v>0</v>
      </c>
      <c r="W74" s="40">
        <v>0</v>
      </c>
      <c r="X74" s="40">
        <v>-1230548.8799999999</v>
      </c>
      <c r="Y74" s="40">
        <v>0</v>
      </c>
      <c r="Z74" s="43">
        <v>0</v>
      </c>
      <c r="AA74" s="40">
        <v>0</v>
      </c>
      <c r="AB74" s="40">
        <v>0</v>
      </c>
      <c r="AC74" s="40">
        <v>0</v>
      </c>
      <c r="AD74" s="43">
        <v>0</v>
      </c>
      <c r="AE74" s="40">
        <v>2.5611370801925659E-9</v>
      </c>
      <c r="AF74" s="40">
        <v>-1845823.3186999825</v>
      </c>
      <c r="AG74" s="40">
        <v>0</v>
      </c>
      <c r="AH74" s="43">
        <v>0</v>
      </c>
      <c r="AI74" s="40">
        <v>0</v>
      </c>
      <c r="AJ74" s="40">
        <v>-1845294.870000001</v>
      </c>
      <c r="AK74" s="40">
        <v>0</v>
      </c>
      <c r="AL74" s="43">
        <v>0</v>
      </c>
      <c r="AM74" s="40">
        <v>0</v>
      </c>
      <c r="AN74" s="40">
        <v>-914916.36999999918</v>
      </c>
      <c r="AO74" s="40">
        <v>0</v>
      </c>
      <c r="AP74" s="43">
        <v>0</v>
      </c>
      <c r="AQ74" s="40">
        <v>0</v>
      </c>
      <c r="AR74" s="40">
        <v>-1845823.32</v>
      </c>
      <c r="AS74" s="40">
        <v>0</v>
      </c>
      <c r="AT74" s="43">
        <v>0</v>
      </c>
      <c r="AU74" s="40">
        <v>0</v>
      </c>
      <c r="AV74" s="40">
        <v>-984000</v>
      </c>
      <c r="AW74" s="40">
        <v>0</v>
      </c>
      <c r="AX74" s="43">
        <v>0</v>
      </c>
      <c r="AY74" s="40">
        <v>0</v>
      </c>
      <c r="AZ74" s="40">
        <v>0</v>
      </c>
      <c r="BA74" s="40">
        <v>0</v>
      </c>
      <c r="BB74" s="43">
        <v>0</v>
      </c>
      <c r="BC74" s="40">
        <v>0</v>
      </c>
      <c r="BD74" s="40">
        <v>-369000</v>
      </c>
      <c r="BE74" s="40">
        <v>0</v>
      </c>
      <c r="BF74" s="43">
        <v>0</v>
      </c>
    </row>
    <row r="75" spans="3:58" ht="11.25" customHeight="1">
      <c r="C75" s="47" t="s">
        <v>92</v>
      </c>
      <c r="D75" s="65" t="s">
        <v>250</v>
      </c>
      <c r="E75" s="150">
        <v>-1779883.8400000003</v>
      </c>
      <c r="F75" s="161">
        <v>-1777003.52</v>
      </c>
      <c r="G75" s="150">
        <v>-5723388.7599999998</v>
      </c>
      <c r="H75" s="40">
        <v>-1668414.8400000008</v>
      </c>
      <c r="I75" s="40">
        <v>-2224553.12</v>
      </c>
      <c r="J75" s="43">
        <v>-1668414.8399999999</v>
      </c>
      <c r="K75" s="40">
        <v>-4603526.9800000004</v>
      </c>
      <c r="L75" s="40">
        <v>-8365406.7599999988</v>
      </c>
      <c r="M75" s="40">
        <v>-2861676.2100000018</v>
      </c>
      <c r="N75" s="43">
        <v>-1944394.6399999952</v>
      </c>
      <c r="O75" s="40">
        <v>31754143.690000001</v>
      </c>
      <c r="P75" s="40">
        <v>-48090590.829999998</v>
      </c>
      <c r="Q75" s="40">
        <v>-410074.64000000013</v>
      </c>
      <c r="R75" s="43">
        <v>-3101930.11</v>
      </c>
      <c r="S75" s="40">
        <v>-16003102.520000003</v>
      </c>
      <c r="T75" s="40">
        <v>-3207648.169999999</v>
      </c>
      <c r="U75" s="40">
        <v>5101211.5599999996</v>
      </c>
      <c r="V75" s="43">
        <v>-12713535</v>
      </c>
      <c r="W75" s="40">
        <v>-982483.19000000041</v>
      </c>
      <c r="X75" s="40">
        <v>-1014426.79</v>
      </c>
      <c r="Y75" s="40">
        <v>5881759.379999999</v>
      </c>
      <c r="Z75" s="43">
        <v>-8644326.3899999987</v>
      </c>
      <c r="AA75" s="40">
        <v>5858022.7499999991</v>
      </c>
      <c r="AB75" s="40">
        <v>-2807204.3699999992</v>
      </c>
      <c r="AC75" s="40">
        <v>-1670014.6600000001</v>
      </c>
      <c r="AD75" s="43">
        <v>-9419072.7599999998</v>
      </c>
      <c r="AE75" s="40">
        <v>-46131415.299999997</v>
      </c>
      <c r="AF75" s="40">
        <v>-2805481.4599999981</v>
      </c>
      <c r="AG75" s="40">
        <v>-997062.15000000154</v>
      </c>
      <c r="AH75" s="43">
        <v>-1050598.2199999995</v>
      </c>
      <c r="AI75" s="40">
        <v>-1402886.4600000009</v>
      </c>
      <c r="AJ75" s="40">
        <v>-2685051.83</v>
      </c>
      <c r="AK75" s="40">
        <v>384005.27</v>
      </c>
      <c r="AL75" s="43">
        <v>-2094032.45</v>
      </c>
      <c r="AM75" s="40">
        <v>-185578.03999999864</v>
      </c>
      <c r="AN75" s="40">
        <v>-2495468.79</v>
      </c>
      <c r="AO75" s="40">
        <v>-568062.02000000142</v>
      </c>
      <c r="AP75" s="43">
        <v>-614899.23999999976</v>
      </c>
      <c r="AQ75" s="40">
        <v>1486097.8699999999</v>
      </c>
      <c r="AR75" s="40">
        <v>591931.35999999987</v>
      </c>
      <c r="AS75" s="40">
        <v>-470385.48999999976</v>
      </c>
      <c r="AT75" s="43">
        <v>-3450529.23</v>
      </c>
      <c r="AU75" s="40">
        <v>-193932.70999999973</v>
      </c>
      <c r="AV75" s="40">
        <v>-737534.24000000022</v>
      </c>
      <c r="AW75" s="40">
        <v>262900.49</v>
      </c>
      <c r="AX75" s="43">
        <v>-1177900.49</v>
      </c>
      <c r="AY75" s="40">
        <v>-432500</v>
      </c>
      <c r="AZ75" s="40">
        <v>-22306764.280000001</v>
      </c>
      <c r="BA75" s="40">
        <v>-711979.49000000022</v>
      </c>
      <c r="BB75" s="43">
        <v>-755719.18999999971</v>
      </c>
      <c r="BC75" s="40">
        <v>-621986.48000000045</v>
      </c>
      <c r="BD75" s="40">
        <v>-733135.6100000001</v>
      </c>
      <c r="BE75" s="40">
        <v>-298299.99999999994</v>
      </c>
      <c r="BF75" s="43">
        <v>-435657.19</v>
      </c>
    </row>
    <row r="76" spans="3:58" ht="11.25" customHeight="1">
      <c r="C76" s="47" t="s">
        <v>93</v>
      </c>
      <c r="D76" s="65" t="s">
        <v>251</v>
      </c>
      <c r="E76" s="150">
        <v>-1567112.0099999998</v>
      </c>
      <c r="F76" s="161">
        <v>-1375603.35</v>
      </c>
      <c r="G76" s="150">
        <v>-1424132.42</v>
      </c>
      <c r="H76" s="40">
        <v>-1339589.6199999996</v>
      </c>
      <c r="I76" s="40">
        <v>-1852424.52</v>
      </c>
      <c r="J76" s="43">
        <v>-1663220.38</v>
      </c>
      <c r="K76" s="40">
        <v>-1714792.7200000007</v>
      </c>
      <c r="L76" s="40">
        <v>-1771777.1799999997</v>
      </c>
      <c r="M76" s="40">
        <v>-1779493.7999999998</v>
      </c>
      <c r="N76" s="43">
        <v>-1714705.4100000001</v>
      </c>
      <c r="O76" s="40">
        <v>-1587388.2199999997</v>
      </c>
      <c r="P76" s="40">
        <v>-1497515.5399999996</v>
      </c>
      <c r="Q76" s="40">
        <v>-1430770.8200000008</v>
      </c>
      <c r="R76" s="43">
        <v>-1232874.2599999998</v>
      </c>
      <c r="S76" s="40">
        <v>-1255105.9399999995</v>
      </c>
      <c r="T76" s="40">
        <v>-1213058.46</v>
      </c>
      <c r="U76" s="40">
        <v>-1047407.6499999999</v>
      </c>
      <c r="V76" s="43">
        <v>-1090492.23</v>
      </c>
      <c r="W76" s="40">
        <v>-1000777.6499999999</v>
      </c>
      <c r="X76" s="40">
        <v>-912610.13000000012</v>
      </c>
      <c r="Y76" s="40">
        <v>-904080.24999999988</v>
      </c>
      <c r="Z76" s="43">
        <v>-873735.41</v>
      </c>
      <c r="AA76" s="40">
        <v>-928536.49000000022</v>
      </c>
      <c r="AB76" s="40">
        <v>-889720.69999999972</v>
      </c>
      <c r="AC76" s="40">
        <v>-843307.26000000013</v>
      </c>
      <c r="AD76" s="43">
        <v>-751383.69000000006</v>
      </c>
      <c r="AE76" s="40">
        <v>-618086.93000000063</v>
      </c>
      <c r="AF76" s="40">
        <v>-786230.22</v>
      </c>
      <c r="AG76" s="40">
        <v>-816671.44000000006</v>
      </c>
      <c r="AH76" s="43">
        <v>-815379.29999999993</v>
      </c>
      <c r="AI76" s="40">
        <v>-769887.69000000041</v>
      </c>
      <c r="AJ76" s="40">
        <v>-852738.10999999987</v>
      </c>
      <c r="AK76" s="40">
        <v>-725289.05999999994</v>
      </c>
      <c r="AL76" s="43">
        <v>-687343.86</v>
      </c>
      <c r="AM76" s="40">
        <v>-634131.48</v>
      </c>
      <c r="AN76" s="40">
        <v>-625378.06000000006</v>
      </c>
      <c r="AO76" s="40">
        <v>-630709.77999999991</v>
      </c>
      <c r="AP76" s="43">
        <v>-685550.12</v>
      </c>
      <c r="AQ76" s="40">
        <v>-521723.75</v>
      </c>
      <c r="AR76" s="40">
        <v>-477208.74</v>
      </c>
      <c r="AS76" s="40">
        <v>-408528.29999999993</v>
      </c>
      <c r="AT76" s="43">
        <v>-362591.14</v>
      </c>
      <c r="AU76" s="40">
        <v>-321006.41999999993</v>
      </c>
      <c r="AV76" s="40">
        <v>-320102.55000000005</v>
      </c>
      <c r="AW76" s="40">
        <v>-303721.66000000003</v>
      </c>
      <c r="AX76" s="43">
        <v>-353565.35</v>
      </c>
      <c r="AY76" s="40">
        <v>-531232.5199999999</v>
      </c>
      <c r="AZ76" s="40">
        <v>-325083.03000000003</v>
      </c>
      <c r="BA76" s="40">
        <v>-388148.73000000004</v>
      </c>
      <c r="BB76" s="43">
        <v>-284314.67</v>
      </c>
      <c r="BC76" s="40">
        <v>-291826.3600000001</v>
      </c>
      <c r="BD76" s="40">
        <v>-295221.66000000003</v>
      </c>
      <c r="BE76" s="40">
        <v>-289548.18999999994</v>
      </c>
      <c r="BF76" s="43">
        <v>-316388.38</v>
      </c>
    </row>
    <row r="77" spans="3:58" ht="11.25" customHeight="1">
      <c r="C77" s="47" t="s">
        <v>94</v>
      </c>
      <c r="D77" s="65" t="s">
        <v>252</v>
      </c>
      <c r="E77" s="150">
        <v>-1766567.9700000004</v>
      </c>
      <c r="F77" s="161">
        <v>-1853592.24</v>
      </c>
      <c r="G77" s="150">
        <v>-2370888.29</v>
      </c>
      <c r="H77" s="40">
        <v>-2442585.3899999997</v>
      </c>
      <c r="I77" s="40">
        <v>-2676399.4300000002</v>
      </c>
      <c r="J77" s="43">
        <v>-2001124.2600000002</v>
      </c>
      <c r="K77" s="40">
        <v>-2353593.0200000014</v>
      </c>
      <c r="L77" s="40">
        <v>-2393349.2999999998</v>
      </c>
      <c r="M77" s="40">
        <v>-2307533.46</v>
      </c>
      <c r="N77" s="43">
        <v>-2548236.3200000003</v>
      </c>
      <c r="O77" s="40">
        <v>-2683811.5</v>
      </c>
      <c r="P77" s="40">
        <v>-2170338.4799999986</v>
      </c>
      <c r="Q77" s="40">
        <v>-1816359.9400000004</v>
      </c>
      <c r="R77" s="43">
        <v>-1029277.92</v>
      </c>
      <c r="S77" s="40">
        <v>-777291.53999999957</v>
      </c>
      <c r="T77" s="40">
        <v>-453216.63000000024</v>
      </c>
      <c r="U77" s="40">
        <v>-344994.46</v>
      </c>
      <c r="V77" s="43">
        <v>-292715.19</v>
      </c>
      <c r="W77" s="40">
        <v>-337036.26999999979</v>
      </c>
      <c r="X77" s="40">
        <v>-417224.94999999995</v>
      </c>
      <c r="Y77" s="40">
        <v>-246518.42000000016</v>
      </c>
      <c r="Z77" s="43">
        <v>-326471.92999999993</v>
      </c>
      <c r="AA77" s="40">
        <v>-489477.76000000024</v>
      </c>
      <c r="AB77" s="40">
        <v>-493758.77</v>
      </c>
      <c r="AC77" s="40">
        <v>-535506.29</v>
      </c>
      <c r="AD77" s="43">
        <v>-535953.82000000007</v>
      </c>
      <c r="AE77" s="40">
        <v>-736306.10000000033</v>
      </c>
      <c r="AF77" s="40">
        <v>-477763.36999999976</v>
      </c>
      <c r="AG77" s="40">
        <v>-439461.27000000025</v>
      </c>
      <c r="AH77" s="43">
        <v>-495670.6</v>
      </c>
      <c r="AI77" s="40">
        <v>-477037.73999999953</v>
      </c>
      <c r="AJ77" s="40">
        <v>-529048.23000000021</v>
      </c>
      <c r="AK77" s="40">
        <v>-412726.35</v>
      </c>
      <c r="AL77" s="43">
        <v>-438610.15</v>
      </c>
      <c r="AM77" s="40">
        <v>-352288.42000000004</v>
      </c>
      <c r="AN77" s="40">
        <v>-287131.58000000019</v>
      </c>
      <c r="AO77" s="40">
        <v>-293896.97999999992</v>
      </c>
      <c r="AP77" s="43">
        <v>-251986.95</v>
      </c>
      <c r="AQ77" s="40">
        <v>-236719.75000000012</v>
      </c>
      <c r="AR77" s="40">
        <v>-258490.44999999995</v>
      </c>
      <c r="AS77" s="40">
        <v>-233661.40999999997</v>
      </c>
      <c r="AT77" s="43">
        <v>-224381.06</v>
      </c>
      <c r="AU77" s="40">
        <v>-257319.06000000017</v>
      </c>
      <c r="AV77" s="40">
        <v>-315125.7899999998</v>
      </c>
      <c r="AW77" s="40">
        <v>-341019.62000000011</v>
      </c>
      <c r="AX77" s="43">
        <v>-293411.41000000003</v>
      </c>
      <c r="AY77" s="40">
        <v>-280644.75</v>
      </c>
      <c r="AZ77" s="40">
        <v>-304312.46999999986</v>
      </c>
      <c r="BA77" s="40">
        <v>-402484.6100000001</v>
      </c>
      <c r="BB77" s="43">
        <v>-367418.86</v>
      </c>
      <c r="BC77" s="40">
        <v>-472769.75000000023</v>
      </c>
      <c r="BD77" s="40">
        <v>-520539.5299999998</v>
      </c>
      <c r="BE77" s="40">
        <v>-526240.02</v>
      </c>
      <c r="BF77" s="43">
        <v>-451209.01</v>
      </c>
    </row>
    <row r="78" spans="3:58" ht="11.25" customHeight="1">
      <c r="C78" s="47" t="s">
        <v>95</v>
      </c>
      <c r="D78" s="65" t="s">
        <v>253</v>
      </c>
      <c r="E78" s="150">
        <v>0</v>
      </c>
      <c r="F78" s="161">
        <v>0</v>
      </c>
      <c r="G78" s="150">
        <v>0</v>
      </c>
      <c r="H78" s="40">
        <v>0</v>
      </c>
      <c r="I78" s="40">
        <v>0</v>
      </c>
      <c r="J78" s="43">
        <v>0</v>
      </c>
      <c r="K78" s="40">
        <v>0</v>
      </c>
      <c r="L78" s="40">
        <v>0</v>
      </c>
      <c r="M78" s="40">
        <v>0</v>
      </c>
      <c r="N78" s="43">
        <v>0</v>
      </c>
      <c r="O78" s="40">
        <v>0</v>
      </c>
      <c r="P78" s="40">
        <v>0</v>
      </c>
      <c r="Q78" s="40">
        <v>0</v>
      </c>
      <c r="R78" s="43">
        <v>0</v>
      </c>
      <c r="S78" s="40">
        <v>0</v>
      </c>
      <c r="T78" s="40">
        <v>0</v>
      </c>
      <c r="U78" s="40">
        <v>0</v>
      </c>
      <c r="V78" s="43">
        <v>0</v>
      </c>
      <c r="W78" s="40">
        <v>0</v>
      </c>
      <c r="X78" s="40">
        <v>0</v>
      </c>
      <c r="Y78" s="40">
        <v>0</v>
      </c>
      <c r="Z78" s="43">
        <v>0</v>
      </c>
      <c r="AA78" s="40">
        <v>0</v>
      </c>
      <c r="AB78" s="40">
        <v>0</v>
      </c>
      <c r="AC78" s="40">
        <v>0</v>
      </c>
      <c r="AD78" s="43">
        <v>0</v>
      </c>
      <c r="AE78" s="40">
        <v>-130723.22</v>
      </c>
      <c r="AF78" s="40">
        <v>0</v>
      </c>
      <c r="AG78" s="40">
        <v>0</v>
      </c>
      <c r="AH78" s="43">
        <v>0</v>
      </c>
      <c r="AI78" s="40">
        <v>0</v>
      </c>
      <c r="AJ78" s="40">
        <v>1943294.870000001</v>
      </c>
      <c r="AK78" s="40">
        <v>-1845294.870000001</v>
      </c>
      <c r="AL78" s="43">
        <v>0</v>
      </c>
      <c r="AM78" s="40">
        <v>0</v>
      </c>
      <c r="AN78" s="40">
        <v>0</v>
      </c>
      <c r="AO78" s="40">
        <v>0</v>
      </c>
      <c r="AP78" s="43">
        <v>0</v>
      </c>
      <c r="AQ78" s="40">
        <v>0</v>
      </c>
      <c r="AR78" s="40">
        <v>0</v>
      </c>
      <c r="AS78" s="40">
        <v>-39752</v>
      </c>
      <c r="AT78" s="43">
        <v>4595589</v>
      </c>
      <c r="AU78" s="40">
        <v>5282533.76</v>
      </c>
      <c r="AV78" s="40">
        <v>0</v>
      </c>
      <c r="AW78" s="40">
        <v>0</v>
      </c>
      <c r="AX78" s="43">
        <v>0</v>
      </c>
      <c r="AY78" s="40">
        <v>0</v>
      </c>
      <c r="AZ78" s="40">
        <v>0</v>
      </c>
      <c r="BA78" s="40">
        <v>2750.5399999999208</v>
      </c>
      <c r="BB78" s="43">
        <v>-2750.5399999999208</v>
      </c>
      <c r="BC78" s="40">
        <v>-954.56000000005588</v>
      </c>
      <c r="BD78" s="40">
        <v>-2012.0300000000279</v>
      </c>
      <c r="BE78" s="40">
        <v>5396.9799999999814</v>
      </c>
      <c r="BF78" s="43">
        <v>-5583.4399999999441</v>
      </c>
    </row>
    <row r="79" spans="3:58" ht="11.25" customHeight="1">
      <c r="C79" s="45" t="s">
        <v>96</v>
      </c>
      <c r="D79" s="66" t="s">
        <v>254</v>
      </c>
      <c r="E79" s="149">
        <v>-525687.78999999911</v>
      </c>
      <c r="F79" s="160">
        <v>-3928077.3500000024</v>
      </c>
      <c r="G79" s="149">
        <v>-13963264.800000001</v>
      </c>
      <c r="H79" s="38">
        <v>-9970015.3000000026</v>
      </c>
      <c r="I79" s="38">
        <v>-4305187</v>
      </c>
      <c r="J79" s="42">
        <v>3118331.2300000009</v>
      </c>
      <c r="K79" s="38">
        <v>-8671912.7199999988</v>
      </c>
      <c r="L79" s="38">
        <v>-12530533.239999998</v>
      </c>
      <c r="M79" s="38">
        <v>-15269474.300000006</v>
      </c>
      <c r="N79" s="42">
        <v>2113434.4600000065</v>
      </c>
      <c r="O79" s="38">
        <v>810699.97999998182</v>
      </c>
      <c r="P79" s="38">
        <v>-6395661.4299999811</v>
      </c>
      <c r="Q79" s="38">
        <v>6549894.6300000101</v>
      </c>
      <c r="R79" s="41">
        <v>25931309.739999987</v>
      </c>
      <c r="S79" s="37">
        <v>-28531205.280000005</v>
      </c>
      <c r="T79" s="37">
        <v>-8065140.4599999711</v>
      </c>
      <c r="U79" s="37">
        <v>30131341.5</v>
      </c>
      <c r="V79" s="41">
        <v>-12731487.01</v>
      </c>
      <c r="W79" s="38">
        <v>-6315442.2999999998</v>
      </c>
      <c r="X79" s="38">
        <v>8031910.4700000016</v>
      </c>
      <c r="Y79" s="38">
        <v>8661405.1699999981</v>
      </c>
      <c r="Z79" s="42">
        <v>-9010844.3999999985</v>
      </c>
      <c r="AA79" s="38">
        <v>4179653.4899999984</v>
      </c>
      <c r="AB79" s="38">
        <v>-4494743.3599999957</v>
      </c>
      <c r="AC79" s="38">
        <v>-4587696.7200000044</v>
      </c>
      <c r="AD79" s="42">
        <v>-8603127.2299999986</v>
      </c>
      <c r="AE79" s="38">
        <v>2003683.8500000052</v>
      </c>
      <c r="AF79" s="38">
        <v>7186071.1713000191</v>
      </c>
      <c r="AG79" s="38">
        <v>-1496600.0400000014</v>
      </c>
      <c r="AH79" s="42">
        <v>-1995846.3099999991</v>
      </c>
      <c r="AI79" s="38">
        <v>2208302.3099999968</v>
      </c>
      <c r="AJ79" s="38">
        <v>884276.6200000043</v>
      </c>
      <c r="AK79" s="38">
        <v>-2006561.600000001</v>
      </c>
      <c r="AL79" s="42">
        <v>806751.81999999844</v>
      </c>
      <c r="AM79" s="38">
        <v>11490638.390000001</v>
      </c>
      <c r="AN79" s="38">
        <v>-3709545.0299999984</v>
      </c>
      <c r="AO79" s="38">
        <v>537164.18999999994</v>
      </c>
      <c r="AP79" s="42">
        <v>1627253.5099999993</v>
      </c>
      <c r="AQ79" s="38">
        <v>2876129.1899999985</v>
      </c>
      <c r="AR79" s="38">
        <v>-791726.92999999877</v>
      </c>
      <c r="AS79" s="38">
        <v>-1967963.3700000006</v>
      </c>
      <c r="AT79" s="42">
        <v>2000221.3300000005</v>
      </c>
      <c r="AU79" s="38">
        <v>4297215.68</v>
      </c>
      <c r="AV79" s="38">
        <v>-3434884.8399999985</v>
      </c>
      <c r="AW79" s="38">
        <v>3570275.6399999978</v>
      </c>
      <c r="AX79" s="42">
        <v>-437569.2899999998</v>
      </c>
      <c r="AY79" s="38">
        <v>1189614.8599999994</v>
      </c>
      <c r="AZ79" s="38">
        <v>-1669651.4600000037</v>
      </c>
      <c r="BA79" s="38">
        <v>-1130835.33</v>
      </c>
      <c r="BB79" s="42">
        <v>-1323941.8899999997</v>
      </c>
      <c r="BC79" s="37">
        <v>-1022251.7400000002</v>
      </c>
      <c r="BD79" s="37">
        <v>-2025699.3399999999</v>
      </c>
      <c r="BE79" s="37">
        <v>3497172.33</v>
      </c>
      <c r="BF79" s="41">
        <v>407521.0700000003</v>
      </c>
    </row>
    <row r="80" spans="3:58" ht="11.25" customHeight="1">
      <c r="C80" s="45" t="s">
        <v>83</v>
      </c>
      <c r="D80" s="66" t="s">
        <v>83</v>
      </c>
      <c r="E80" s="150"/>
      <c r="F80" s="160"/>
      <c r="G80" s="149"/>
      <c r="H80" s="40"/>
      <c r="I80" s="40"/>
      <c r="J80" s="43"/>
      <c r="K80" s="40"/>
      <c r="L80" s="40"/>
      <c r="M80" s="40"/>
      <c r="N80" s="43"/>
      <c r="O80" s="40"/>
      <c r="P80" s="40"/>
      <c r="Q80" s="40"/>
      <c r="R80" s="41"/>
      <c r="S80" s="37"/>
      <c r="T80" s="37"/>
      <c r="U80" s="37"/>
      <c r="V80" s="41"/>
      <c r="W80" s="38"/>
      <c r="X80" s="38"/>
      <c r="Y80" s="38"/>
      <c r="Z80" s="42"/>
      <c r="AA80" s="38"/>
      <c r="AB80" s="38"/>
      <c r="AC80" s="38"/>
      <c r="AD80" s="42"/>
      <c r="AE80" s="38"/>
      <c r="AF80" s="38"/>
      <c r="AG80" s="38"/>
      <c r="AH80" s="42"/>
      <c r="AI80" s="38"/>
      <c r="AJ80" s="38"/>
      <c r="AK80" s="38"/>
      <c r="AL80" s="42"/>
      <c r="AM80" s="38"/>
      <c r="AN80" s="38"/>
      <c r="AO80" s="38"/>
      <c r="AP80" s="42"/>
      <c r="AQ80" s="38"/>
      <c r="AR80" s="38"/>
      <c r="AS80" s="38"/>
      <c r="AT80" s="42"/>
      <c r="AU80" s="38"/>
      <c r="AV80" s="38"/>
      <c r="AW80" s="38"/>
      <c r="AX80" s="42"/>
      <c r="AY80" s="38"/>
      <c r="AZ80" s="38"/>
      <c r="BA80" s="38"/>
      <c r="BB80" s="42"/>
      <c r="BC80" s="37"/>
      <c r="BD80" s="37"/>
      <c r="BE80" s="37"/>
      <c r="BF80" s="41"/>
    </row>
    <row r="81" spans="3:58" ht="11.25" customHeight="1">
      <c r="C81" s="45" t="s">
        <v>97</v>
      </c>
      <c r="D81" s="66" t="s">
        <v>255</v>
      </c>
      <c r="E81" s="149">
        <v>-955360.56682500057</v>
      </c>
      <c r="F81" s="160">
        <v>2413613.4189120019</v>
      </c>
      <c r="G81" s="149">
        <v>-1129917.3799999999</v>
      </c>
      <c r="H81" s="38">
        <v>306403.92247896455</v>
      </c>
      <c r="I81" s="38">
        <v>-764584.51434504241</v>
      </c>
      <c r="J81" s="42">
        <v>-205718.54873988964</v>
      </c>
      <c r="K81" s="38">
        <v>-3108346.2366540674</v>
      </c>
      <c r="L81" s="38">
        <v>1486522.1400000071</v>
      </c>
      <c r="M81" s="38">
        <v>676393.18000001879</v>
      </c>
      <c r="N81" s="42">
        <v>-566427.62000007881</v>
      </c>
      <c r="O81" s="38">
        <v>-7958318.1899999231</v>
      </c>
      <c r="P81" s="38">
        <v>6825690.9099999722</v>
      </c>
      <c r="Q81" s="38">
        <v>1174524.3800000446</v>
      </c>
      <c r="R81" s="41">
        <v>-4676046.0099999672</v>
      </c>
      <c r="S81" s="37">
        <v>6697226.5799998827</v>
      </c>
      <c r="T81" s="37">
        <v>129140.18000008061</v>
      </c>
      <c r="U81" s="37">
        <v>-1553619.9100000681</v>
      </c>
      <c r="V81" s="41">
        <v>1628637.040000068</v>
      </c>
      <c r="W81" s="38">
        <v>595203.04999999795</v>
      </c>
      <c r="X81" s="38">
        <v>-78906.829999978188</v>
      </c>
      <c r="Y81" s="38">
        <v>-1288356.0399999591</v>
      </c>
      <c r="Z81" s="42">
        <v>1803849.0299999877</v>
      </c>
      <c r="AA81" s="38">
        <v>343136.51000001654</v>
      </c>
      <c r="AB81" s="38">
        <v>155532.66999992635</v>
      </c>
      <c r="AC81" s="38">
        <v>-106924.53999999585</v>
      </c>
      <c r="AD81" s="42">
        <v>24196.52000001492</v>
      </c>
      <c r="AE81" s="38">
        <v>-1819345.1800000069</v>
      </c>
      <c r="AF81" s="38">
        <v>2100232.9786999943</v>
      </c>
      <c r="AG81" s="38">
        <v>-140708.11219995131</v>
      </c>
      <c r="AH81" s="42">
        <v>971298.69349997363</v>
      </c>
      <c r="AI81" s="38">
        <v>-1051043.1599999876</v>
      </c>
      <c r="AJ81" s="38">
        <v>513422.67999998922</v>
      </c>
      <c r="AK81" s="38">
        <v>290131.90999998839</v>
      </c>
      <c r="AL81" s="42">
        <v>-430086.76999999804</v>
      </c>
      <c r="AM81" s="38">
        <v>96.840000004507601</v>
      </c>
      <c r="AN81" s="38">
        <v>496485.1400000155</v>
      </c>
      <c r="AO81" s="38">
        <v>302094.64000000129</v>
      </c>
      <c r="AP81" s="42">
        <v>-1007277.7999999986</v>
      </c>
      <c r="AQ81" s="38">
        <v>1172098.4500000048</v>
      </c>
      <c r="AR81" s="38">
        <v>-149704.84000000078</v>
      </c>
      <c r="AS81" s="38">
        <v>-4507804.110000005</v>
      </c>
      <c r="AT81" s="42">
        <v>1644447.3399999985</v>
      </c>
      <c r="AU81" s="38">
        <v>3080167.110000011</v>
      </c>
      <c r="AV81" s="38">
        <v>-186886.36000000359</v>
      </c>
      <c r="AW81" s="38">
        <v>122388.46999999532</v>
      </c>
      <c r="AX81" s="42">
        <v>-169733.78000000236</v>
      </c>
      <c r="AY81" s="38">
        <v>-381264.5199999949</v>
      </c>
      <c r="AZ81" s="38">
        <v>21118.559999998892</v>
      </c>
      <c r="BA81" s="38">
        <v>702802.55999999563</v>
      </c>
      <c r="BB81" s="42">
        <v>63562.210000000836</v>
      </c>
      <c r="BC81" s="37">
        <v>22864.070000002161</v>
      </c>
      <c r="BD81" s="37">
        <v>-157060.35000000428</v>
      </c>
      <c r="BE81" s="37">
        <v>107168.24000000185</v>
      </c>
      <c r="BF81" s="41">
        <v>33004.420000002487</v>
      </c>
    </row>
    <row r="82" spans="3:58" ht="11.25" customHeight="1">
      <c r="C82" s="47" t="s">
        <v>98</v>
      </c>
      <c r="D82" s="65" t="s">
        <v>256</v>
      </c>
      <c r="E82" s="150">
        <v>-13521.169999999998</v>
      </c>
      <c r="F82" s="161">
        <v>-25087.280000000006</v>
      </c>
      <c r="G82" s="150">
        <v>32068.05</v>
      </c>
      <c r="H82" s="40">
        <v>5188.2999999999993</v>
      </c>
      <c r="I82" s="40">
        <v>7128.1141349999198</v>
      </c>
      <c r="J82" s="43">
        <v>-2141.2541349999192</v>
      </c>
      <c r="K82" s="40">
        <v>17222.27</v>
      </c>
      <c r="L82" s="40">
        <v>0</v>
      </c>
      <c r="M82" s="40">
        <v>0</v>
      </c>
      <c r="N82" s="43">
        <v>0</v>
      </c>
      <c r="O82" s="40">
        <v>0</v>
      </c>
      <c r="P82" s="40">
        <v>0</v>
      </c>
      <c r="Q82" s="40">
        <v>0</v>
      </c>
      <c r="R82" s="43">
        <v>0</v>
      </c>
      <c r="S82" s="40">
        <v>0</v>
      </c>
      <c r="T82" s="40">
        <v>0</v>
      </c>
      <c r="U82" s="40">
        <v>0</v>
      </c>
      <c r="V82" s="43">
        <v>0</v>
      </c>
      <c r="W82" s="40">
        <v>0</v>
      </c>
      <c r="X82" s="40">
        <v>0</v>
      </c>
      <c r="Y82" s="40">
        <v>0</v>
      </c>
      <c r="Z82" s="43">
        <v>0</v>
      </c>
      <c r="AA82" s="40">
        <v>0</v>
      </c>
      <c r="AB82" s="40">
        <v>0</v>
      </c>
      <c r="AC82" s="40">
        <v>0</v>
      </c>
      <c r="AD82" s="43">
        <v>0</v>
      </c>
      <c r="AE82" s="40">
        <v>0</v>
      </c>
      <c r="AF82" s="40">
        <v>0</v>
      </c>
      <c r="AG82" s="40">
        <v>0</v>
      </c>
      <c r="AH82" s="43">
        <v>0</v>
      </c>
      <c r="AI82" s="40">
        <v>0</v>
      </c>
      <c r="AJ82" s="40">
        <v>0</v>
      </c>
      <c r="AK82" s="40">
        <v>0</v>
      </c>
      <c r="AL82" s="43">
        <v>0</v>
      </c>
      <c r="AM82" s="40">
        <v>0</v>
      </c>
      <c r="AN82" s="40">
        <v>0</v>
      </c>
      <c r="AO82" s="40">
        <v>0</v>
      </c>
      <c r="AP82" s="43">
        <v>0</v>
      </c>
      <c r="AQ82" s="40">
        <v>0</v>
      </c>
      <c r="AR82" s="40">
        <v>0</v>
      </c>
      <c r="AS82" s="40">
        <v>0</v>
      </c>
      <c r="AT82" s="43">
        <v>0</v>
      </c>
      <c r="AU82" s="40">
        <v>0</v>
      </c>
      <c r="AV82" s="40">
        <v>0</v>
      </c>
      <c r="AW82" s="40">
        <v>0</v>
      </c>
      <c r="AX82" s="43">
        <v>0</v>
      </c>
      <c r="AY82" s="40">
        <v>0</v>
      </c>
      <c r="AZ82" s="40">
        <v>0</v>
      </c>
      <c r="BA82" s="40">
        <v>0</v>
      </c>
      <c r="BB82" s="43">
        <v>0</v>
      </c>
      <c r="BC82" s="40">
        <v>0</v>
      </c>
      <c r="BD82" s="40">
        <v>0</v>
      </c>
      <c r="BE82" s="40">
        <v>0</v>
      </c>
      <c r="BF82" s="43">
        <v>0</v>
      </c>
    </row>
    <row r="83" spans="3:58" ht="11.25" customHeight="1">
      <c r="C83" s="45" t="s">
        <v>99</v>
      </c>
      <c r="D83" s="66" t="s">
        <v>257</v>
      </c>
      <c r="E83" s="149">
        <v>-968881.73682500073</v>
      </c>
      <c r="F83" s="160">
        <v>2388526.1389120021</v>
      </c>
      <c r="G83" s="149">
        <v>-1097849.33</v>
      </c>
      <c r="H83" s="38">
        <v>311592.2224789646</v>
      </c>
      <c r="I83" s="38">
        <v>-757456.40021004248</v>
      </c>
      <c r="J83" s="42">
        <v>-207859.80287488954</v>
      </c>
      <c r="K83" s="38">
        <v>-3091123.9666540674</v>
      </c>
      <c r="L83" s="38">
        <v>1486522.1400000071</v>
      </c>
      <c r="M83" s="38">
        <v>676393.18000001879</v>
      </c>
      <c r="N83" s="42">
        <v>-566427.62000007881</v>
      </c>
      <c r="O83" s="38">
        <v>-7958318.1899999231</v>
      </c>
      <c r="P83" s="38">
        <v>6825690.9099999722</v>
      </c>
      <c r="Q83" s="38">
        <v>1174524.3800000446</v>
      </c>
      <c r="R83" s="41">
        <v>-4676046.0099999672</v>
      </c>
      <c r="S83" s="37">
        <v>6697226.5799998827</v>
      </c>
      <c r="T83" s="37">
        <v>129140.18000008061</v>
      </c>
      <c r="U83" s="37">
        <v>75017.13</v>
      </c>
      <c r="V83" s="41">
        <v>0</v>
      </c>
      <c r="W83" s="38">
        <v>-436586.16000004113</v>
      </c>
      <c r="X83" s="38">
        <v>-78906.829999982379</v>
      </c>
      <c r="Y83" s="38">
        <v>-1288356.0399999609</v>
      </c>
      <c r="Z83" s="42">
        <v>1803849.0299999844</v>
      </c>
      <c r="AA83" s="38">
        <v>343136.51000001654</v>
      </c>
      <c r="AB83" s="38">
        <v>155532.66888793558</v>
      </c>
      <c r="AC83" s="38">
        <v>-106924.5388879776</v>
      </c>
      <c r="AD83" s="42">
        <v>24196.520000010729</v>
      </c>
      <c r="AE83" s="38">
        <v>-1819345.1800000062</v>
      </c>
      <c r="AF83" s="38">
        <v>2100232.9800000088</v>
      </c>
      <c r="AG83" s="38">
        <v>-140708.10869995691</v>
      </c>
      <c r="AH83" s="42">
        <v>971298.68999997806</v>
      </c>
      <c r="AI83" s="38">
        <v>-1051043.1599999983</v>
      </c>
      <c r="AJ83" s="38">
        <v>513422.67999999225</v>
      </c>
      <c r="AK83" s="38">
        <v>290131.90999998502</v>
      </c>
      <c r="AL83" s="42">
        <v>-430086.76999999373</v>
      </c>
      <c r="AM83" s="38">
        <v>96.840000001713634</v>
      </c>
      <c r="AN83" s="38">
        <v>496485.14000001736</v>
      </c>
      <c r="AO83" s="38">
        <v>302094.64000000479</v>
      </c>
      <c r="AP83" s="42">
        <v>-1007277.8000000031</v>
      </c>
      <c r="AQ83" s="38">
        <v>1172098.4576000092</v>
      </c>
      <c r="AR83" s="38">
        <v>-149704.8431000025</v>
      </c>
      <c r="AS83" s="38">
        <v>-4507804.1100000013</v>
      </c>
      <c r="AT83" s="42">
        <v>1644447.3399999957</v>
      </c>
      <c r="AU83" s="38">
        <v>3080167.110000005</v>
      </c>
      <c r="AV83" s="38">
        <v>-186886.35999999801</v>
      </c>
      <c r="AW83" s="38">
        <v>122388.46999999369</v>
      </c>
      <c r="AX83" s="42">
        <v>-169733.78000000212</v>
      </c>
      <c r="AY83" s="38">
        <v>-381264.51999999536</v>
      </c>
      <c r="AZ83" s="38">
        <v>21118.559999997728</v>
      </c>
      <c r="BA83" s="38">
        <v>702802.5599999954</v>
      </c>
      <c r="BB83" s="42">
        <v>63562.210000000428</v>
      </c>
      <c r="BC83" s="37">
        <v>22864.070000003092</v>
      </c>
      <c r="BD83" s="37">
        <v>-157060.35000000708</v>
      </c>
      <c r="BE83" s="37">
        <v>107168.24000000209</v>
      </c>
      <c r="BF83" s="41">
        <v>33004.420000001788</v>
      </c>
    </row>
    <row r="84" spans="3:58" ht="11.25" customHeight="1">
      <c r="C84" s="45" t="s">
        <v>100</v>
      </c>
      <c r="D84" s="66" t="s">
        <v>258</v>
      </c>
      <c r="E84" s="149">
        <v>0</v>
      </c>
      <c r="F84" s="160">
        <v>2234369.8229479999</v>
      </c>
      <c r="G84" s="149">
        <v>3332219.16</v>
      </c>
      <c r="H84" s="38">
        <v>3020626.806696</v>
      </c>
      <c r="I84" s="38">
        <v>3778083.3351099994</v>
      </c>
      <c r="J84" s="42">
        <v>3985943.1379849999</v>
      </c>
      <c r="K84" s="38">
        <v>7077067.0999999996</v>
      </c>
      <c r="L84" s="38">
        <v>5590544.96</v>
      </c>
      <c r="M84" s="38">
        <v>4914151.7799999993</v>
      </c>
      <c r="N84" s="42">
        <v>5480579.4000000004</v>
      </c>
      <c r="O84" s="38">
        <v>13439899.59</v>
      </c>
      <c r="P84" s="38">
        <v>6613206.6799999997</v>
      </c>
      <c r="Q84" s="38">
        <v>5438682.2999999998</v>
      </c>
      <c r="R84" s="41">
        <v>10114728.309999999</v>
      </c>
      <c r="S84" s="37">
        <v>3417501.73</v>
      </c>
      <c r="T84" s="37">
        <v>3288361.55</v>
      </c>
      <c r="U84" s="37">
        <v>4841981.459999999</v>
      </c>
      <c r="V84" s="41">
        <v>3213344.4200000004</v>
      </c>
      <c r="W84" s="38">
        <v>2619141.37</v>
      </c>
      <c r="X84" s="38">
        <v>2698048.2</v>
      </c>
      <c r="Y84" s="38">
        <v>3986404.24</v>
      </c>
      <c r="Z84" s="42">
        <v>2182555.21</v>
      </c>
      <c r="AA84" s="38">
        <v>0</v>
      </c>
      <c r="AB84" s="38">
        <v>0</v>
      </c>
      <c r="AC84" s="38">
        <v>0</v>
      </c>
      <c r="AD84" s="42">
        <v>1766614.05</v>
      </c>
      <c r="AE84" s="38">
        <v>0</v>
      </c>
      <c r="AF84" s="38">
        <v>0</v>
      </c>
      <c r="AG84" s="38">
        <v>0</v>
      </c>
      <c r="AH84" s="42">
        <v>655135.66999999981</v>
      </c>
      <c r="AI84" s="38">
        <v>0</v>
      </c>
      <c r="AJ84" s="38">
        <v>0</v>
      </c>
      <c r="AK84" s="38">
        <v>0</v>
      </c>
      <c r="AL84" s="42">
        <v>1332711.01</v>
      </c>
      <c r="AM84" s="38">
        <v>0</v>
      </c>
      <c r="AN84" s="38">
        <v>0</v>
      </c>
      <c r="AO84" s="38">
        <v>0</v>
      </c>
      <c r="AP84" s="42">
        <v>1541312.19</v>
      </c>
      <c r="AQ84" s="38">
        <v>0</v>
      </c>
      <c r="AR84" s="38">
        <v>0</v>
      </c>
      <c r="AS84" s="38">
        <v>0</v>
      </c>
      <c r="AT84" s="42">
        <v>3382275.35</v>
      </c>
      <c r="AU84" s="38">
        <v>0</v>
      </c>
      <c r="AV84" s="38">
        <v>0</v>
      </c>
      <c r="AW84" s="38">
        <v>0</v>
      </c>
      <c r="AX84" s="42">
        <v>536339.91</v>
      </c>
      <c r="AY84" s="38">
        <v>0</v>
      </c>
      <c r="AZ84" s="38">
        <v>0</v>
      </c>
      <c r="BA84" s="38">
        <v>0</v>
      </c>
      <c r="BB84" s="42">
        <v>130121.1</v>
      </c>
      <c r="BC84" s="37">
        <v>107257.03</v>
      </c>
      <c r="BD84" s="37">
        <v>264317.38</v>
      </c>
      <c r="BE84" s="37">
        <v>157149.14000000001</v>
      </c>
      <c r="BF84" s="41">
        <v>124144.72</v>
      </c>
    </row>
    <row r="85" spans="3:58" ht="11.25" customHeight="1">
      <c r="C85" s="45" t="s">
        <v>101</v>
      </c>
      <c r="D85" s="66" t="s">
        <v>259</v>
      </c>
      <c r="E85" s="149">
        <v>-968881.73102800036</v>
      </c>
      <c r="F85" s="160">
        <v>4622896.9586880002</v>
      </c>
      <c r="G85" s="149">
        <v>2234369.8199999998</v>
      </c>
      <c r="H85" s="38">
        <v>3332219.16457</v>
      </c>
      <c r="I85" s="38">
        <v>3020626.806696</v>
      </c>
      <c r="J85" s="42">
        <v>3778083.3351099994</v>
      </c>
      <c r="K85" s="38">
        <v>3985943.1379849999</v>
      </c>
      <c r="L85" s="38">
        <v>7077067.0999999996</v>
      </c>
      <c r="M85" s="38">
        <v>5590544.96</v>
      </c>
      <c r="N85" s="42">
        <v>4914151.7799999993</v>
      </c>
      <c r="O85" s="38">
        <v>5480579.4000000004</v>
      </c>
      <c r="P85" s="38">
        <v>13439899.59</v>
      </c>
      <c r="Q85" s="38">
        <v>6613206.6799999997</v>
      </c>
      <c r="R85" s="41">
        <v>5438682.2999999998</v>
      </c>
      <c r="S85" s="37">
        <v>10114728.309999999</v>
      </c>
      <c r="T85" s="37">
        <v>3417501.73</v>
      </c>
      <c r="U85" s="37">
        <v>3288361.55</v>
      </c>
      <c r="V85" s="41">
        <v>4841981.459999999</v>
      </c>
      <c r="W85" s="38">
        <v>3213344.4200000004</v>
      </c>
      <c r="X85" s="38">
        <v>2619141.37</v>
      </c>
      <c r="Y85" s="38">
        <v>2698048.2</v>
      </c>
      <c r="Z85" s="42">
        <v>3986404.24</v>
      </c>
      <c r="AA85" s="38">
        <v>343136.50999999978</v>
      </c>
      <c r="AB85" s="38">
        <v>155532.66999999993</v>
      </c>
      <c r="AC85" s="38">
        <v>-106924.54000000004</v>
      </c>
      <c r="AD85" s="42">
        <v>1790810.5700000003</v>
      </c>
      <c r="AE85" s="38">
        <v>-1819345.18</v>
      </c>
      <c r="AF85" s="38">
        <v>2100232.9800000004</v>
      </c>
      <c r="AG85" s="38">
        <v>-140708.1100000001</v>
      </c>
      <c r="AH85" s="42">
        <v>1626434.3599999999</v>
      </c>
      <c r="AI85" s="38">
        <v>-1051043.1600000001</v>
      </c>
      <c r="AJ85" s="38">
        <v>513422.68000000017</v>
      </c>
      <c r="AK85" s="38">
        <v>290131.90999999992</v>
      </c>
      <c r="AL85" s="42">
        <v>902624.24</v>
      </c>
      <c r="AM85" s="38">
        <v>96.840000000083819</v>
      </c>
      <c r="AN85" s="38">
        <v>496485.1399999999</v>
      </c>
      <c r="AO85" s="38">
        <v>302094.64</v>
      </c>
      <c r="AP85" s="42">
        <v>534034.39</v>
      </c>
      <c r="AQ85" s="38">
        <v>1172098.45</v>
      </c>
      <c r="AR85" s="38">
        <v>-149704.84000000003</v>
      </c>
      <c r="AS85" s="38">
        <v>-4507804.1100000003</v>
      </c>
      <c r="AT85" s="42">
        <v>5026722.6900000004</v>
      </c>
      <c r="AU85" s="38">
        <v>3080167.1100000003</v>
      </c>
      <c r="AV85" s="38">
        <v>-186886.36</v>
      </c>
      <c r="AW85" s="38">
        <v>122388.46999999997</v>
      </c>
      <c r="AX85" s="42">
        <v>366606.13</v>
      </c>
      <c r="AY85" s="38">
        <v>-381264.52</v>
      </c>
      <c r="AZ85" s="38">
        <v>21118.560000000056</v>
      </c>
      <c r="BA85" s="38">
        <v>702802.56</v>
      </c>
      <c r="BB85" s="42">
        <v>193683.31</v>
      </c>
      <c r="BC85" s="37">
        <v>130121.1</v>
      </c>
      <c r="BD85" s="37">
        <v>107257.03</v>
      </c>
      <c r="BE85" s="37">
        <v>264317.38</v>
      </c>
      <c r="BF85" s="41">
        <v>157149.14000000001</v>
      </c>
    </row>
    <row r="86" spans="3:58" ht="11.25" customHeight="1">
      <c r="C86" s="48" t="s">
        <v>102</v>
      </c>
      <c r="D86" s="67" t="s">
        <v>260</v>
      </c>
      <c r="E86" s="152">
        <v>664823.94999999995</v>
      </c>
      <c r="F86" s="163">
        <v>1020176.51</v>
      </c>
      <c r="G86" s="153">
        <v>-427882.57</v>
      </c>
      <c r="H86" s="122">
        <v>127080.01000000013</v>
      </c>
      <c r="I86" s="122">
        <v>-328161.16000000003</v>
      </c>
      <c r="J86" s="123">
        <v>947450.98</v>
      </c>
      <c r="K86" s="122">
        <v>0</v>
      </c>
      <c r="L86" s="122">
        <v>0</v>
      </c>
      <c r="M86" s="122">
        <v>0</v>
      </c>
      <c r="N86" s="123">
        <v>0</v>
      </c>
      <c r="O86" s="122">
        <v>0</v>
      </c>
      <c r="P86" s="122">
        <v>0</v>
      </c>
      <c r="Q86" s="122">
        <v>0</v>
      </c>
      <c r="R86" s="49">
        <v>0</v>
      </c>
      <c r="S86" s="52">
        <v>0</v>
      </c>
      <c r="T86" s="52">
        <v>0</v>
      </c>
      <c r="U86" s="52">
        <v>0</v>
      </c>
      <c r="V86" s="49">
        <v>0</v>
      </c>
      <c r="W86" s="50">
        <v>0</v>
      </c>
      <c r="X86" s="50">
        <v>0</v>
      </c>
      <c r="Y86" s="50">
        <v>-3304.76</v>
      </c>
      <c r="Z86" s="51">
        <v>3304.76</v>
      </c>
      <c r="AA86" s="50">
        <v>2180.5</v>
      </c>
      <c r="AB86" s="50">
        <v>-36906.720000000001</v>
      </c>
      <c r="AC86" s="50">
        <v>32404.989999999998</v>
      </c>
      <c r="AD86" s="51">
        <v>5625.9400000000005</v>
      </c>
      <c r="AE86" s="50">
        <v>45910.969999999994</v>
      </c>
      <c r="AF86" s="50">
        <v>-36747.279999999999</v>
      </c>
      <c r="AG86" s="50">
        <v>40460.03</v>
      </c>
      <c r="AH86" s="51">
        <v>219.15</v>
      </c>
      <c r="AI86" s="50">
        <v>33264.04</v>
      </c>
      <c r="AJ86" s="50">
        <v>-66803.81</v>
      </c>
      <c r="AK86" s="50">
        <v>66145.09</v>
      </c>
      <c r="AL86" s="51">
        <v>883.19</v>
      </c>
      <c r="AM86" s="50">
        <v>353.35</v>
      </c>
      <c r="AN86" s="50">
        <v>-11467.970000000001</v>
      </c>
      <c r="AO86" s="50">
        <v>11661.7</v>
      </c>
      <c r="AP86" s="51">
        <v>373.49</v>
      </c>
      <c r="AQ86" s="50">
        <v>225.01</v>
      </c>
      <c r="AR86" s="50">
        <v>-34876.07</v>
      </c>
      <c r="AS86" s="50">
        <v>36455.78</v>
      </c>
      <c r="AT86" s="51">
        <v>64.28</v>
      </c>
      <c r="AU86" s="50">
        <v>1136.3899999999999</v>
      </c>
      <c r="AV86" s="50">
        <v>-34611.99</v>
      </c>
      <c r="AW86" s="50">
        <v>31498.81</v>
      </c>
      <c r="AX86" s="51">
        <v>3311.62</v>
      </c>
      <c r="AY86" s="50">
        <v>4969.37</v>
      </c>
      <c r="AZ86" s="50">
        <v>-32275.25</v>
      </c>
      <c r="BA86" s="50">
        <v>32554.13</v>
      </c>
      <c r="BB86" s="51">
        <v>750.69</v>
      </c>
      <c r="BC86" s="52">
        <v>19443.689999999999</v>
      </c>
      <c r="BD86" s="52">
        <v>-70236</v>
      </c>
      <c r="BE86" s="52">
        <v>72647.820000000007</v>
      </c>
      <c r="BF86" s="49">
        <v>940.81</v>
      </c>
    </row>
    <row r="87" spans="3:58" ht="11.25" customHeight="1"/>
    <row r="88" spans="3:58">
      <c r="E88" s="12"/>
      <c r="F88" s="12"/>
      <c r="G88" s="12"/>
      <c r="H88" s="12"/>
      <c r="I88" s="12"/>
      <c r="J88" s="12"/>
      <c r="K88" s="12"/>
      <c r="L88" s="12"/>
      <c r="M88" s="12"/>
    </row>
    <row r="89" spans="3:58"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58">
      <c r="E90" s="12"/>
      <c r="F90" s="12"/>
      <c r="G90" s="12"/>
      <c r="H90" s="12"/>
      <c r="I90" s="12"/>
      <c r="J90" s="12"/>
      <c r="K90" s="12"/>
      <c r="L90" s="12"/>
      <c r="M90" s="12"/>
    </row>
    <row r="91" spans="3:58">
      <c r="E91" s="12"/>
      <c r="F91" s="12"/>
      <c r="G91" s="12"/>
      <c r="H91" s="12"/>
      <c r="I91" s="12"/>
      <c r="J91" s="12"/>
      <c r="K91" s="12"/>
      <c r="L91" s="12"/>
      <c r="M91" s="12"/>
    </row>
    <row r="92" spans="3:58">
      <c r="E92" s="12"/>
      <c r="F92" s="12"/>
      <c r="G92" s="12"/>
      <c r="H92" s="12"/>
      <c r="I92" s="12"/>
      <c r="J92" s="12"/>
      <c r="K92" s="12"/>
      <c r="L92" s="12"/>
      <c r="M92" s="12"/>
    </row>
    <row r="93" spans="3:58">
      <c r="E93" s="12"/>
      <c r="F93" s="12"/>
      <c r="G93" s="12"/>
      <c r="H93" s="12"/>
      <c r="I93" s="12"/>
      <c r="J93" s="12"/>
      <c r="K93" s="12"/>
      <c r="L93" s="12"/>
      <c r="M93" s="12"/>
    </row>
    <row r="94" spans="3:58">
      <c r="E94" s="12"/>
      <c r="F94" s="12"/>
      <c r="G94" s="12"/>
      <c r="H94" s="12"/>
      <c r="I94" s="12"/>
      <c r="J94" s="12"/>
      <c r="K94" s="12"/>
      <c r="L94" s="12"/>
      <c r="M94" s="12"/>
    </row>
    <row r="95" spans="3:58">
      <c r="E95" s="12"/>
      <c r="F95" s="12"/>
      <c r="G95" s="12"/>
      <c r="H95" s="12"/>
      <c r="I95" s="12"/>
      <c r="J95" s="12"/>
      <c r="K95" s="12"/>
      <c r="L95" s="12"/>
      <c r="M95" s="12"/>
    </row>
    <row r="96" spans="3:58">
      <c r="E96" s="12"/>
      <c r="F96" s="12"/>
      <c r="G96" s="12"/>
      <c r="H96" s="12"/>
      <c r="I96" s="12"/>
      <c r="J96" s="12"/>
      <c r="K96" s="12"/>
      <c r="L96" s="12"/>
      <c r="M96" s="12"/>
    </row>
    <row r="97" spans="5:13">
      <c r="E97" s="12"/>
      <c r="F97" s="12"/>
      <c r="G97" s="12"/>
      <c r="H97" s="12"/>
      <c r="I97" s="12"/>
      <c r="J97" s="12"/>
      <c r="K97" s="12"/>
      <c r="L97" s="12"/>
      <c r="M97" s="12"/>
    </row>
    <row r="98" spans="5:13">
      <c r="E98" s="12"/>
      <c r="F98" s="12"/>
      <c r="G98" s="12"/>
      <c r="H98" s="12"/>
      <c r="I98" s="12"/>
      <c r="J98" s="12"/>
      <c r="K98" s="12"/>
      <c r="L98" s="12"/>
      <c r="M98" s="12"/>
    </row>
    <row r="99" spans="5:13">
      <c r="E99" s="12"/>
      <c r="F99" s="12"/>
      <c r="G99" s="12"/>
      <c r="H99" s="12"/>
      <c r="I99" s="12"/>
      <c r="J99" s="12"/>
      <c r="K99" s="12"/>
      <c r="L99" s="12"/>
      <c r="M99" s="12"/>
    </row>
    <row r="100" spans="5:13"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5:13"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5:13"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5:13"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5:13"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5:13"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5:13"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5:13"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5:13"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5:13"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5:13"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5:13"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5:13"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5:13"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5:13"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5:13"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5:13"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5:13"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5:13"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5:13"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5:13"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5:13"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5:13"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5:13"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5:13"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5:13"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5:13"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5:13"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5:13"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5:13"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5:13"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5:13"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5:13"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5:13"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5:13"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5:13"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5:13"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5:13"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5:13"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5:13"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5:13"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5:13"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5:13"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5:13"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5:13"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5:13"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5:13"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5:13"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5:13"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5:13"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5:13"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5:13"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5:13"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5:13"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5:13"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5:13"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5:13"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5:13"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5:13"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5:13"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5:13"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5:13"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5:13"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5:13"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5:13"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5:13"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5:13"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5:13"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5:13"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5:13"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5:13"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5:13"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5:13"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5:13"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5:13">
      <c r="E174" s="12"/>
      <c r="F174" s="12"/>
      <c r="G174" s="12"/>
      <c r="H174" s="12"/>
      <c r="I174" s="12"/>
      <c r="J174" s="12"/>
      <c r="K174" s="12"/>
      <c r="L174" s="12"/>
      <c r="M174" s="12"/>
    </row>
    <row r="175" spans="5:13"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5:13">
      <c r="E176" s="12"/>
      <c r="F176" s="12"/>
      <c r="G176" s="12"/>
      <c r="H176" s="12"/>
      <c r="I176" s="12"/>
      <c r="J176" s="12"/>
      <c r="K176" s="12"/>
      <c r="L176" s="12"/>
      <c r="M176" s="12"/>
    </row>
    <row r="177" spans="5:13"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5:13"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5:13"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5:13">
      <c r="E180" s="12"/>
      <c r="F180" s="12"/>
      <c r="G180" s="12"/>
      <c r="H180" s="12"/>
      <c r="I180" s="12"/>
      <c r="J180" s="12"/>
      <c r="K180" s="12"/>
      <c r="L180" s="12"/>
      <c r="M180" s="12"/>
    </row>
    <row r="181" spans="5:13">
      <c r="E181" s="12"/>
      <c r="F181" s="12"/>
      <c r="G181" s="12"/>
      <c r="H181" s="12"/>
      <c r="I181" s="12"/>
      <c r="J181" s="12"/>
      <c r="K181" s="12"/>
      <c r="L181" s="12"/>
      <c r="M181" s="12"/>
    </row>
    <row r="182" spans="5:13"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5:13"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5:13"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5:13"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5:13"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5:13"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5:13"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5:13"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5:13">
      <c r="E190" s="12"/>
      <c r="F190" s="12"/>
      <c r="G190" s="12"/>
      <c r="H190" s="12"/>
      <c r="I190" s="12"/>
      <c r="J190" s="12"/>
      <c r="K190" s="12"/>
      <c r="L190" s="12"/>
      <c r="M190" s="12"/>
    </row>
    <row r="191" spans="5:13"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5:13"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5:13"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5:13">
      <c r="E194" s="12"/>
      <c r="F194" s="12"/>
      <c r="G194" s="12"/>
      <c r="H194" s="12"/>
      <c r="I194" s="12"/>
      <c r="J194" s="12"/>
      <c r="K194" s="12"/>
      <c r="L194" s="12"/>
      <c r="M194" s="12"/>
    </row>
    <row r="195" spans="5:13"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5:13">
      <c r="E196" s="12"/>
      <c r="F196" s="12"/>
      <c r="G196" s="12"/>
      <c r="H196" s="12"/>
      <c r="I196" s="12"/>
      <c r="J196" s="12"/>
      <c r="K196" s="12"/>
      <c r="L196" s="12"/>
      <c r="M196" s="12"/>
    </row>
    <row r="197" spans="5:13"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5:13">
      <c r="E198" s="12"/>
      <c r="F198" s="12"/>
      <c r="G198" s="12"/>
      <c r="H198" s="12"/>
      <c r="I198" s="12"/>
      <c r="J198" s="12"/>
      <c r="K198" s="12"/>
      <c r="L198" s="12"/>
      <c r="M198" s="12"/>
    </row>
    <row r="199" spans="5:13"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5:13"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5:13">
      <c r="E201" s="12"/>
      <c r="F201" s="12"/>
      <c r="G201" s="12"/>
      <c r="H201" s="12"/>
      <c r="I201" s="12"/>
      <c r="J201" s="12"/>
      <c r="K201" s="12"/>
      <c r="L201" s="12"/>
      <c r="M201" s="12"/>
    </row>
    <row r="202" spans="5:13">
      <c r="E202" s="12"/>
      <c r="F202" s="12"/>
      <c r="G202" s="12"/>
      <c r="H202" s="12"/>
      <c r="I202" s="12"/>
      <c r="J202" s="12"/>
      <c r="K202" s="12"/>
      <c r="L202" s="12"/>
      <c r="M202" s="12"/>
    </row>
    <row r="203" spans="5:13">
      <c r="E203" s="12"/>
      <c r="F203" s="12"/>
      <c r="G203" s="12"/>
      <c r="H203" s="12"/>
      <c r="I203" s="12"/>
      <c r="J203" s="12"/>
      <c r="K203" s="12"/>
      <c r="L203" s="12"/>
      <c r="M203" s="12"/>
    </row>
    <row r="204" spans="5:13">
      <c r="E204" s="12"/>
      <c r="F204" s="12"/>
      <c r="G204" s="12"/>
      <c r="H204" s="12"/>
      <c r="I204" s="12"/>
      <c r="J204" s="12"/>
      <c r="K204" s="12"/>
      <c r="L204" s="12"/>
      <c r="M204" s="12"/>
    </row>
    <row r="205" spans="5:13">
      <c r="E205" s="12"/>
      <c r="F205" s="12"/>
      <c r="G205" s="12"/>
      <c r="H205" s="12"/>
      <c r="I205" s="12"/>
      <c r="J205" s="12"/>
      <c r="K205" s="12"/>
      <c r="L205" s="12"/>
      <c r="M205" s="12"/>
    </row>
    <row r="206" spans="5:13"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5:13"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5:13"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5:13"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5:13"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5:13"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5:13">
      <c r="E212" s="12"/>
      <c r="F212" s="12"/>
      <c r="G212" s="12"/>
      <c r="H212" s="12"/>
      <c r="I212" s="12"/>
      <c r="J212" s="12"/>
      <c r="K212" s="12"/>
      <c r="L212" s="12"/>
      <c r="M212" s="12"/>
    </row>
    <row r="213" spans="5:13"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5:13">
      <c r="E214" s="12"/>
      <c r="F214" s="12"/>
      <c r="G214" s="12"/>
      <c r="H214" s="12"/>
      <c r="I214" s="12"/>
      <c r="J214" s="12"/>
      <c r="K214" s="12"/>
      <c r="L214" s="12"/>
      <c r="M214" s="12"/>
    </row>
    <row r="215" spans="5:13">
      <c r="E215" s="12"/>
      <c r="F215" s="12"/>
      <c r="G215" s="12"/>
      <c r="H215" s="12"/>
      <c r="I215" s="12"/>
      <c r="J215" s="12"/>
      <c r="K215" s="12"/>
      <c r="L215" s="12"/>
      <c r="M215" s="12"/>
    </row>
    <row r="216" spans="5:13">
      <c r="E216" s="12"/>
      <c r="F216" s="12"/>
      <c r="G216" s="12"/>
      <c r="H216" s="12"/>
      <c r="I216" s="12"/>
      <c r="J216" s="12"/>
      <c r="K216" s="12"/>
      <c r="L216" s="12"/>
      <c r="M216" s="12"/>
    </row>
    <row r="217" spans="5:13"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5:13"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5:13"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5:13">
      <c r="E220" s="12"/>
      <c r="F220" s="12"/>
      <c r="G220" s="12"/>
      <c r="H220" s="12"/>
      <c r="I220" s="12"/>
      <c r="J220" s="12"/>
      <c r="K220" s="12"/>
      <c r="L220" s="12"/>
      <c r="M220" s="12"/>
    </row>
    <row r="221" spans="5:13"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5:13">
      <c r="E222" s="12"/>
      <c r="F222" s="12"/>
      <c r="G222" s="12"/>
      <c r="H222" s="12"/>
      <c r="I222" s="12"/>
      <c r="J222" s="12"/>
      <c r="K222" s="12"/>
      <c r="L222" s="12"/>
      <c r="M222" s="12"/>
    </row>
    <row r="223" spans="5:13">
      <c r="E223" s="12"/>
      <c r="F223" s="12"/>
      <c r="G223" s="12"/>
      <c r="H223" s="12"/>
      <c r="I223" s="12"/>
      <c r="J223" s="12"/>
      <c r="K223" s="12"/>
      <c r="L223" s="12"/>
      <c r="M223" s="12"/>
    </row>
    <row r="224" spans="5:13"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5:13">
      <c r="E225" s="12"/>
      <c r="F225" s="12"/>
      <c r="G225" s="12"/>
      <c r="H225" s="12"/>
      <c r="I225" s="12"/>
      <c r="J225" s="12"/>
      <c r="K225" s="12"/>
      <c r="L225" s="12"/>
      <c r="M225" s="12"/>
    </row>
    <row r="226" spans="5:13">
      <c r="E226" s="12"/>
      <c r="F226" s="12"/>
      <c r="G226" s="12"/>
      <c r="H226" s="12"/>
      <c r="I226" s="12"/>
      <c r="J226" s="12"/>
      <c r="K226" s="12"/>
      <c r="L226" s="12"/>
      <c r="M226" s="12"/>
    </row>
    <row r="227" spans="5:13"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5:13"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5:13">
      <c r="E229" s="12"/>
      <c r="F229" s="12"/>
      <c r="G229" s="12"/>
      <c r="H229" s="12"/>
      <c r="I229" s="12"/>
      <c r="J229" s="12"/>
      <c r="K229" s="12"/>
      <c r="L229" s="12"/>
      <c r="M229" s="12"/>
    </row>
    <row r="230" spans="5:13">
      <c r="E230" s="12"/>
      <c r="F230" s="12"/>
      <c r="G230" s="12"/>
      <c r="H230" s="12"/>
      <c r="I230" s="12"/>
      <c r="J230" s="12"/>
      <c r="K230" s="12"/>
      <c r="L230" s="12"/>
      <c r="M230" s="12"/>
    </row>
    <row r="231" spans="5:13">
      <c r="E231" s="12"/>
      <c r="F231" s="12"/>
      <c r="G231" s="12"/>
      <c r="H231" s="12"/>
      <c r="I231" s="12"/>
      <c r="J231" s="12"/>
      <c r="K231" s="12"/>
      <c r="L231" s="12"/>
      <c r="M231" s="12"/>
    </row>
    <row r="232" spans="5:13">
      <c r="E232" s="12"/>
      <c r="F232" s="12"/>
      <c r="G232" s="12"/>
      <c r="H232" s="12"/>
      <c r="I232" s="12"/>
      <c r="J232" s="12"/>
      <c r="K232" s="12"/>
      <c r="L232" s="12"/>
      <c r="M232" s="12"/>
    </row>
    <row r="233" spans="5:13">
      <c r="E233" s="12"/>
      <c r="F233" s="12"/>
      <c r="G233" s="12"/>
      <c r="H233" s="12"/>
      <c r="I233" s="12"/>
      <c r="J233" s="12"/>
      <c r="K233" s="12"/>
      <c r="L233" s="12"/>
      <c r="M233" s="12"/>
    </row>
    <row r="234" spans="5:13">
      <c r="E234" s="12"/>
      <c r="F234" s="12"/>
      <c r="G234" s="12"/>
      <c r="H234" s="12"/>
      <c r="I234" s="12"/>
      <c r="J234" s="12"/>
      <c r="K234" s="12"/>
      <c r="L234" s="12"/>
      <c r="M234" s="12"/>
    </row>
    <row r="235" spans="5:13">
      <c r="E235" s="12"/>
      <c r="F235" s="12"/>
      <c r="G235" s="12"/>
      <c r="H235" s="12"/>
      <c r="I235" s="12"/>
      <c r="J235" s="12"/>
      <c r="K235" s="12"/>
      <c r="L235" s="12"/>
      <c r="M235" s="12"/>
    </row>
    <row r="236" spans="5:13">
      <c r="E236" s="12"/>
      <c r="F236" s="12"/>
      <c r="G236" s="12"/>
      <c r="H236" s="12"/>
      <c r="I236" s="12"/>
      <c r="J236" s="12"/>
      <c r="K236" s="12"/>
      <c r="L236" s="12"/>
      <c r="M236" s="12"/>
    </row>
    <row r="237" spans="5:13">
      <c r="E237" s="12"/>
      <c r="F237" s="12"/>
      <c r="G237" s="12"/>
      <c r="H237" s="12"/>
      <c r="I237" s="12"/>
      <c r="J237" s="12"/>
      <c r="K237" s="12"/>
      <c r="L237" s="12"/>
      <c r="M237" s="12"/>
    </row>
    <row r="238" spans="5:13">
      <c r="E238" s="12"/>
      <c r="F238" s="12"/>
      <c r="G238" s="12"/>
      <c r="H238" s="12"/>
      <c r="I238" s="12"/>
      <c r="J238" s="12"/>
      <c r="K238" s="12"/>
      <c r="L238" s="12"/>
      <c r="M238" s="12"/>
    </row>
    <row r="239" spans="5:13">
      <c r="E239" s="12"/>
      <c r="F239" s="12"/>
      <c r="G239" s="12"/>
      <c r="H239" s="12"/>
      <c r="I239" s="12"/>
      <c r="J239" s="12"/>
      <c r="K239" s="12"/>
      <c r="L239" s="12"/>
      <c r="M239" s="12"/>
    </row>
    <row r="240" spans="5:13">
      <c r="E240" s="12"/>
      <c r="F240" s="12"/>
      <c r="G240" s="12"/>
      <c r="H240" s="12"/>
      <c r="I240" s="12"/>
      <c r="J240" s="12"/>
      <c r="K240" s="12"/>
      <c r="L240" s="12"/>
      <c r="M240" s="12"/>
    </row>
    <row r="241" spans="5:13">
      <c r="E241" s="12"/>
      <c r="F241" s="12"/>
      <c r="G241" s="12"/>
      <c r="H241" s="12"/>
      <c r="I241" s="12"/>
      <c r="J241" s="12"/>
      <c r="K241" s="12"/>
      <c r="L241" s="12"/>
      <c r="M241" s="12"/>
    </row>
    <row r="242" spans="5:13">
      <c r="E242" s="12"/>
      <c r="F242" s="12"/>
      <c r="G242" s="12"/>
      <c r="H242" s="12"/>
      <c r="I242" s="12"/>
      <c r="J242" s="12"/>
      <c r="K242" s="12"/>
      <c r="L242" s="12"/>
      <c r="M242" s="12"/>
    </row>
    <row r="243" spans="5:13">
      <c r="E243" s="12"/>
      <c r="F243" s="12"/>
      <c r="G243" s="12"/>
      <c r="H243" s="12"/>
      <c r="I243" s="12"/>
      <c r="J243" s="12"/>
      <c r="K243" s="12"/>
      <c r="L243" s="12"/>
      <c r="M243" s="12"/>
    </row>
    <row r="244" spans="5:13">
      <c r="E244" s="12"/>
      <c r="F244" s="12"/>
      <c r="G244" s="12"/>
      <c r="H244" s="12"/>
      <c r="I244" s="12"/>
      <c r="J244" s="12"/>
      <c r="K244" s="12"/>
      <c r="L244" s="12"/>
      <c r="M244" s="12"/>
    </row>
    <row r="245" spans="5:13">
      <c r="E245" s="12"/>
      <c r="F245" s="12"/>
      <c r="G245" s="12"/>
      <c r="H245" s="12"/>
      <c r="I245" s="12"/>
      <c r="J245" s="12"/>
      <c r="K245" s="12"/>
      <c r="L245" s="12"/>
      <c r="M245" s="12"/>
    </row>
    <row r="246" spans="5:13">
      <c r="E246" s="12"/>
      <c r="F246" s="12"/>
      <c r="G246" s="12"/>
      <c r="H246" s="12"/>
      <c r="I246" s="12"/>
      <c r="J246" s="12"/>
      <c r="K246" s="12"/>
      <c r="L246" s="12"/>
      <c r="M246" s="12"/>
    </row>
    <row r="247" spans="5:13">
      <c r="E247" s="12"/>
      <c r="F247" s="12"/>
      <c r="G247" s="12"/>
      <c r="H247" s="12"/>
      <c r="I247" s="12"/>
      <c r="J247" s="12"/>
      <c r="K247" s="12"/>
      <c r="L247" s="12"/>
      <c r="M247" s="12"/>
    </row>
    <row r="248" spans="5:13">
      <c r="E248" s="12"/>
      <c r="F248" s="12"/>
      <c r="G248" s="12"/>
      <c r="H248" s="12"/>
      <c r="I248" s="12"/>
      <c r="J248" s="12"/>
      <c r="K248" s="12"/>
      <c r="L248" s="12"/>
      <c r="M248" s="12"/>
    </row>
    <row r="249" spans="5:13">
      <c r="E249" s="12"/>
      <c r="F249" s="12"/>
      <c r="G249" s="12"/>
      <c r="H249" s="12"/>
      <c r="I249" s="12"/>
      <c r="J249" s="12"/>
      <c r="K249" s="12"/>
      <c r="L249" s="12"/>
      <c r="M249" s="12"/>
    </row>
    <row r="250" spans="5:13">
      <c r="E250" s="12"/>
      <c r="F250" s="12"/>
      <c r="G250" s="12"/>
      <c r="H250" s="12"/>
      <c r="I250" s="12"/>
      <c r="J250" s="12"/>
      <c r="K250" s="12"/>
      <c r="L250" s="12"/>
      <c r="M250" s="12"/>
    </row>
    <row r="251" spans="5:13">
      <c r="E251" s="12"/>
      <c r="F251" s="12"/>
      <c r="G251" s="12"/>
      <c r="H251" s="12"/>
      <c r="I251" s="12"/>
      <c r="J251" s="12"/>
      <c r="K251" s="12"/>
      <c r="L251" s="12"/>
      <c r="M251" s="12"/>
    </row>
    <row r="252" spans="5:13">
      <c r="E252" s="12"/>
      <c r="F252" s="12"/>
      <c r="G252" s="12"/>
      <c r="H252" s="12"/>
      <c r="I252" s="12"/>
      <c r="J252" s="12"/>
      <c r="K252" s="12"/>
      <c r="L252" s="12"/>
      <c r="M252" s="12"/>
    </row>
    <row r="253" spans="5:13">
      <c r="E253" s="12"/>
      <c r="F253" s="12"/>
      <c r="G253" s="12"/>
      <c r="H253" s="12"/>
      <c r="I253" s="12"/>
      <c r="J253" s="12"/>
      <c r="K253" s="12"/>
      <c r="L253" s="12"/>
      <c r="M253" s="12"/>
    </row>
    <row r="254" spans="5:13">
      <c r="E254" s="12"/>
      <c r="F254" s="12"/>
      <c r="G254" s="12"/>
      <c r="H254" s="12"/>
      <c r="I254" s="12"/>
      <c r="J254" s="12"/>
      <c r="K254" s="12"/>
      <c r="L254" s="12"/>
      <c r="M254" s="12"/>
    </row>
    <row r="255" spans="5:13">
      <c r="E255" s="12"/>
      <c r="F255" s="12"/>
      <c r="G255" s="12"/>
      <c r="H255" s="12"/>
      <c r="I255" s="12"/>
      <c r="J255" s="12"/>
      <c r="K255" s="12"/>
      <c r="L255" s="12"/>
      <c r="M255" s="12"/>
    </row>
    <row r="256" spans="5:13">
      <c r="E256" s="12"/>
      <c r="F256" s="12"/>
      <c r="G256" s="12"/>
      <c r="H256" s="12"/>
      <c r="I256" s="12"/>
      <c r="J256" s="12"/>
      <c r="K256" s="12"/>
      <c r="L256" s="12"/>
      <c r="M256" s="12"/>
    </row>
    <row r="257" spans="5:13">
      <c r="E257" s="12"/>
      <c r="F257" s="12"/>
      <c r="G257" s="12"/>
      <c r="H257" s="12"/>
      <c r="I257" s="12"/>
      <c r="J257" s="12"/>
      <c r="K257" s="12"/>
      <c r="L257" s="12"/>
      <c r="M257" s="12"/>
    </row>
    <row r="258" spans="5:13">
      <c r="E258" s="12"/>
      <c r="F258" s="12"/>
      <c r="G258" s="12"/>
      <c r="H258" s="12"/>
      <c r="I258" s="12"/>
      <c r="J258" s="12"/>
      <c r="K258" s="12"/>
      <c r="L258" s="12"/>
      <c r="M258" s="12"/>
    </row>
    <row r="259" spans="5:13"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5:13">
      <c r="E260" s="12"/>
      <c r="F260" s="12"/>
      <c r="G260" s="12"/>
      <c r="H260" s="12"/>
      <c r="I260" s="12"/>
      <c r="J260" s="12"/>
      <c r="K260" s="12"/>
      <c r="L260" s="12"/>
      <c r="M260" s="12"/>
    </row>
    <row r="261" spans="5:13">
      <c r="E261" s="12"/>
      <c r="F261" s="12"/>
      <c r="G261" s="12"/>
      <c r="H261" s="12"/>
      <c r="I261" s="12"/>
      <c r="J261" s="12"/>
      <c r="K261" s="12"/>
      <c r="L261" s="12"/>
      <c r="M261" s="12"/>
    </row>
    <row r="262" spans="5:13">
      <c r="E262" s="12"/>
      <c r="F262" s="12"/>
      <c r="G262" s="12"/>
      <c r="H262" s="12"/>
      <c r="I262" s="12"/>
      <c r="J262" s="12"/>
      <c r="K262" s="12"/>
      <c r="L262" s="12"/>
      <c r="M262" s="12"/>
    </row>
    <row r="263" spans="5:13">
      <c r="E263" s="12"/>
      <c r="F263" s="12"/>
      <c r="G263" s="12"/>
      <c r="H263" s="12"/>
      <c r="I263" s="12"/>
      <c r="J263" s="12"/>
      <c r="K263" s="12"/>
      <c r="L263" s="12"/>
      <c r="M263" s="12"/>
    </row>
    <row r="264" spans="5:13">
      <c r="E264" s="12"/>
      <c r="F264" s="12"/>
      <c r="G264" s="12"/>
      <c r="H264" s="12"/>
      <c r="I264" s="12"/>
      <c r="J264" s="12"/>
      <c r="K264" s="12"/>
      <c r="L264" s="12"/>
      <c r="M264" s="12"/>
    </row>
    <row r="265" spans="5:13">
      <c r="E265" s="12"/>
      <c r="F265" s="12"/>
      <c r="G265" s="12"/>
      <c r="H265" s="12"/>
      <c r="I265" s="12"/>
      <c r="J265" s="12"/>
      <c r="K265" s="12"/>
      <c r="L265" s="12"/>
      <c r="M265" s="12"/>
    </row>
    <row r="266" spans="5:13">
      <c r="E266" s="12"/>
      <c r="F266" s="12"/>
      <c r="G266" s="12"/>
      <c r="H266" s="12"/>
      <c r="I266" s="12"/>
      <c r="J266" s="12"/>
      <c r="K266" s="12"/>
      <c r="L266" s="12"/>
      <c r="M266" s="12"/>
    </row>
    <row r="267" spans="5:13">
      <c r="E267" s="12"/>
      <c r="F267" s="12"/>
      <c r="G267" s="12"/>
      <c r="H267" s="12"/>
      <c r="I267" s="12"/>
      <c r="J267" s="12"/>
      <c r="K267" s="12"/>
      <c r="L267" s="12"/>
      <c r="M267" s="12"/>
    </row>
    <row r="268" spans="5:13">
      <c r="E268" s="12"/>
      <c r="F268" s="12"/>
      <c r="G268" s="12"/>
      <c r="H268" s="12"/>
      <c r="I268" s="12"/>
      <c r="J268" s="12"/>
      <c r="K268" s="12"/>
      <c r="L268" s="12"/>
      <c r="M268" s="12"/>
    </row>
    <row r="269" spans="5:13">
      <c r="E269" s="12"/>
      <c r="F269" s="12"/>
      <c r="G269" s="12"/>
      <c r="H269" s="12"/>
      <c r="I269" s="12"/>
      <c r="J269" s="12"/>
      <c r="K269" s="12"/>
      <c r="L269" s="12"/>
      <c r="M269" s="12"/>
    </row>
    <row r="270" spans="5:13">
      <c r="E270" s="12"/>
      <c r="F270" s="12"/>
      <c r="G270" s="12"/>
      <c r="H270" s="12"/>
      <c r="I270" s="12"/>
      <c r="J270" s="12"/>
      <c r="K270" s="12"/>
      <c r="L270" s="12"/>
      <c r="M270" s="12"/>
    </row>
    <row r="271" spans="5:13">
      <c r="E271" s="12"/>
      <c r="F271" s="12"/>
      <c r="G271" s="12"/>
      <c r="H271" s="12"/>
      <c r="I271" s="12"/>
      <c r="J271" s="12"/>
      <c r="K271" s="12"/>
      <c r="L271" s="12"/>
      <c r="M271" s="12"/>
    </row>
    <row r="272" spans="5:13">
      <c r="E272" s="12"/>
      <c r="F272" s="12"/>
      <c r="G272" s="12"/>
      <c r="H272" s="12"/>
      <c r="I272" s="12"/>
      <c r="J272" s="12"/>
      <c r="K272" s="12"/>
      <c r="L272" s="12"/>
      <c r="M272" s="12"/>
    </row>
    <row r="273" spans="5:13">
      <c r="E273" s="12"/>
      <c r="F273" s="12"/>
      <c r="G273" s="12"/>
      <c r="H273" s="12"/>
      <c r="I273" s="12"/>
      <c r="J273" s="12"/>
      <c r="K273" s="12"/>
      <c r="L273" s="12"/>
      <c r="M273" s="12"/>
    </row>
    <row r="274" spans="5:13">
      <c r="E274" s="12"/>
      <c r="F274" s="12"/>
      <c r="G274" s="12"/>
      <c r="H274" s="12"/>
      <c r="I274" s="12"/>
      <c r="J274" s="12"/>
      <c r="K274" s="12"/>
      <c r="L274" s="12"/>
      <c r="M274" s="12"/>
    </row>
    <row r="275" spans="5:13">
      <c r="E275" s="12"/>
      <c r="F275" s="12"/>
      <c r="G275" s="12"/>
      <c r="H275" s="12"/>
      <c r="I275" s="12"/>
      <c r="J275" s="12"/>
      <c r="K275" s="12"/>
      <c r="L275" s="12"/>
      <c r="M275" s="12"/>
    </row>
    <row r="276" spans="5:13">
      <c r="E276" s="12"/>
      <c r="F276" s="12"/>
      <c r="G276" s="12"/>
      <c r="H276" s="12"/>
      <c r="I276" s="12"/>
      <c r="J276" s="12"/>
      <c r="K276" s="12"/>
      <c r="L276" s="12"/>
      <c r="M276" s="12"/>
    </row>
    <row r="277" spans="5:13">
      <c r="E277" s="12"/>
      <c r="F277" s="12"/>
      <c r="G277" s="12"/>
      <c r="H277" s="12"/>
      <c r="I277" s="12"/>
      <c r="J277" s="12"/>
      <c r="K277" s="12"/>
      <c r="L277" s="12"/>
      <c r="M277" s="12"/>
    </row>
    <row r="278" spans="5:13">
      <c r="E278" s="12"/>
      <c r="F278" s="12"/>
      <c r="G278" s="12"/>
      <c r="H278" s="12"/>
      <c r="I278" s="12"/>
      <c r="J278" s="12"/>
      <c r="K278" s="12"/>
      <c r="L278" s="12"/>
      <c r="M278" s="12"/>
    </row>
    <row r="279" spans="5:13">
      <c r="E279" s="12"/>
      <c r="F279" s="12"/>
      <c r="G279" s="12"/>
      <c r="H279" s="12"/>
      <c r="I279" s="12"/>
      <c r="J279" s="12"/>
      <c r="K279" s="12"/>
      <c r="L279" s="12"/>
      <c r="M279" s="12"/>
    </row>
    <row r="280" spans="5:13">
      <c r="E280" s="12"/>
      <c r="F280" s="12"/>
      <c r="G280" s="12"/>
      <c r="H280" s="12"/>
      <c r="I280" s="12"/>
      <c r="J280" s="12"/>
      <c r="K280" s="12"/>
      <c r="L280" s="12"/>
      <c r="M280" s="12"/>
    </row>
    <row r="281" spans="5:13">
      <c r="E281" s="12"/>
      <c r="F281" s="12"/>
      <c r="G281" s="12"/>
      <c r="H281" s="12"/>
      <c r="I281" s="12"/>
      <c r="J281" s="12"/>
      <c r="K281" s="12"/>
      <c r="L281" s="12"/>
      <c r="M281" s="12"/>
    </row>
    <row r="282" spans="5:13">
      <c r="E282" s="12"/>
      <c r="F282" s="12"/>
      <c r="G282" s="12"/>
      <c r="H282" s="12"/>
      <c r="I282" s="12"/>
      <c r="J282" s="12"/>
      <c r="K282" s="12"/>
      <c r="L282" s="12"/>
      <c r="M282" s="12"/>
    </row>
    <row r="283" spans="5:13">
      <c r="E283" s="12"/>
      <c r="F283" s="12"/>
      <c r="G283" s="12"/>
      <c r="H283" s="12"/>
      <c r="I283" s="12"/>
      <c r="J283" s="12"/>
      <c r="K283" s="12"/>
      <c r="L283" s="12"/>
      <c r="M283" s="12"/>
    </row>
    <row r="284" spans="5:13">
      <c r="E284" s="12"/>
      <c r="F284" s="12"/>
      <c r="G284" s="12"/>
      <c r="H284" s="12"/>
      <c r="I284" s="12"/>
      <c r="J284" s="12"/>
      <c r="K284" s="12"/>
      <c r="L284" s="12"/>
      <c r="M284" s="12"/>
    </row>
    <row r="285" spans="5:13">
      <c r="E285" s="12"/>
      <c r="F285" s="12"/>
      <c r="G285" s="12"/>
      <c r="H285" s="12"/>
      <c r="I285" s="12"/>
      <c r="J285" s="12"/>
      <c r="K285" s="12"/>
      <c r="L285" s="12"/>
      <c r="M285" s="12"/>
    </row>
    <row r="286" spans="5:13">
      <c r="E286" s="12"/>
      <c r="F286" s="12"/>
      <c r="G286" s="12"/>
      <c r="H286" s="12"/>
      <c r="I286" s="12"/>
      <c r="J286" s="12"/>
      <c r="K286" s="12"/>
      <c r="L286" s="12"/>
      <c r="M286" s="12"/>
    </row>
    <row r="287" spans="5:13"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5:13"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5:13">
      <c r="E289" s="12"/>
      <c r="F289" s="12"/>
      <c r="G289" s="12"/>
      <c r="H289" s="12"/>
      <c r="I289" s="12"/>
      <c r="J289" s="12"/>
      <c r="K289" s="12"/>
      <c r="L289" s="12"/>
      <c r="M289" s="12"/>
    </row>
    <row r="290" spans="5:13">
      <c r="E290" s="12"/>
      <c r="F290" s="12"/>
      <c r="G290" s="12"/>
      <c r="H290" s="12"/>
      <c r="I290" s="12"/>
      <c r="J290" s="12"/>
      <c r="K290" s="12"/>
      <c r="L290" s="12"/>
      <c r="M290" s="12"/>
    </row>
    <row r="291" spans="5:13"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5:13">
      <c r="E292" s="12"/>
      <c r="F292" s="12"/>
      <c r="G292" s="12"/>
      <c r="H292" s="12"/>
      <c r="I292" s="12"/>
      <c r="J292" s="12"/>
      <c r="K292" s="12"/>
      <c r="L292" s="12"/>
      <c r="M292" s="12"/>
    </row>
    <row r="293" spans="5:13">
      <c r="E293" s="12"/>
      <c r="F293" s="12"/>
      <c r="G293" s="12"/>
      <c r="H293" s="12"/>
      <c r="I293" s="12"/>
      <c r="J293" s="12"/>
      <c r="K293" s="12"/>
      <c r="L293" s="12"/>
      <c r="M293" s="12"/>
    </row>
    <row r="294" spans="5:13">
      <c r="E294" s="12"/>
      <c r="F294" s="12"/>
      <c r="G294" s="12"/>
      <c r="H294" s="12"/>
      <c r="I294" s="12"/>
      <c r="J294" s="12"/>
      <c r="K294" s="12"/>
      <c r="L294" s="12"/>
      <c r="M294" s="12"/>
    </row>
    <row r="295" spans="5:13">
      <c r="E295" s="12"/>
      <c r="F295" s="12"/>
      <c r="G295" s="12"/>
      <c r="H295" s="12"/>
      <c r="I295" s="12"/>
      <c r="J295" s="12"/>
      <c r="K295" s="12"/>
      <c r="L295" s="12"/>
      <c r="M295" s="12"/>
    </row>
    <row r="296" spans="5:13">
      <c r="E296" s="12"/>
      <c r="F296" s="12"/>
      <c r="G296" s="12"/>
      <c r="H296" s="12"/>
      <c r="I296" s="12"/>
      <c r="J296" s="12"/>
      <c r="K296" s="12"/>
      <c r="L296" s="12"/>
      <c r="M296" s="12"/>
    </row>
    <row r="297" spans="5:13">
      <c r="E297" s="12"/>
      <c r="F297" s="12"/>
      <c r="G297" s="12"/>
      <c r="H297" s="12"/>
      <c r="I297" s="12"/>
      <c r="J297" s="12"/>
      <c r="K297" s="12"/>
      <c r="L297" s="12"/>
      <c r="M297" s="12"/>
    </row>
    <row r="298" spans="5:13">
      <c r="E298" s="12"/>
      <c r="F298" s="12"/>
      <c r="G298" s="12"/>
      <c r="H298" s="12"/>
      <c r="I298" s="12"/>
      <c r="J298" s="12"/>
      <c r="K298" s="12"/>
      <c r="L298" s="12"/>
      <c r="M298" s="12"/>
    </row>
    <row r="299" spans="5:13">
      <c r="E299" s="12"/>
      <c r="F299" s="12"/>
      <c r="G299" s="12"/>
      <c r="H299" s="12"/>
      <c r="I299" s="12"/>
      <c r="J299" s="12"/>
      <c r="K299" s="12"/>
      <c r="L299" s="12"/>
      <c r="M299" s="12"/>
    </row>
    <row r="300" spans="5:13">
      <c r="E300" s="12"/>
      <c r="F300" s="12"/>
      <c r="G300" s="12"/>
      <c r="H300" s="12"/>
      <c r="I300" s="12"/>
      <c r="J300" s="12"/>
      <c r="K300" s="12"/>
      <c r="L300" s="12"/>
      <c r="M300" s="12"/>
    </row>
    <row r="301" spans="5:13">
      <c r="E301" s="12"/>
      <c r="F301" s="12"/>
      <c r="G301" s="12"/>
      <c r="H301" s="12"/>
      <c r="I301" s="12"/>
      <c r="J301" s="12"/>
      <c r="K301" s="12"/>
      <c r="L301" s="12"/>
      <c r="M301" s="12"/>
    </row>
    <row r="302" spans="5:13">
      <c r="E302" s="12"/>
      <c r="F302" s="12"/>
      <c r="G302" s="12"/>
      <c r="H302" s="12"/>
      <c r="I302" s="12"/>
      <c r="J302" s="12"/>
      <c r="K302" s="12"/>
      <c r="L302" s="12"/>
      <c r="M302" s="12"/>
    </row>
    <row r="303" spans="5:13">
      <c r="E303" s="12"/>
      <c r="F303" s="12"/>
      <c r="G303" s="12"/>
      <c r="H303" s="12"/>
      <c r="I303" s="12"/>
      <c r="J303" s="12"/>
      <c r="K303" s="12"/>
      <c r="L303" s="12"/>
      <c r="M303" s="12"/>
    </row>
    <row r="304" spans="5:13">
      <c r="E304" s="12"/>
      <c r="F304" s="12"/>
      <c r="G304" s="12"/>
      <c r="H304" s="12"/>
      <c r="I304" s="12"/>
      <c r="J304" s="12"/>
      <c r="K304" s="12"/>
      <c r="L304" s="12"/>
      <c r="M304" s="12"/>
    </row>
    <row r="305" spans="5:13">
      <c r="E305" s="12"/>
      <c r="F305" s="12"/>
      <c r="G305" s="12"/>
      <c r="H305" s="12"/>
      <c r="I305" s="12"/>
      <c r="J305" s="12"/>
      <c r="K305" s="12"/>
      <c r="L305" s="12"/>
      <c r="M305" s="12"/>
    </row>
    <row r="306" spans="5:13">
      <c r="E306" s="12"/>
      <c r="F306" s="12"/>
      <c r="G306" s="12"/>
      <c r="H306" s="12"/>
      <c r="I306" s="12"/>
      <c r="J306" s="12"/>
      <c r="K306" s="12"/>
      <c r="L306" s="12"/>
      <c r="M306" s="12"/>
    </row>
    <row r="307" spans="5:13">
      <c r="E307" s="12"/>
      <c r="F307" s="12"/>
      <c r="G307" s="12"/>
      <c r="H307" s="12"/>
      <c r="I307" s="12"/>
      <c r="J307" s="12"/>
      <c r="K307" s="12"/>
      <c r="L307" s="12"/>
      <c r="M307" s="12"/>
    </row>
    <row r="308" spans="5:13">
      <c r="E308" s="12"/>
      <c r="F308" s="12"/>
      <c r="G308" s="12"/>
      <c r="H308" s="12"/>
      <c r="I308" s="12"/>
      <c r="J308" s="12"/>
      <c r="K308" s="12"/>
      <c r="L308" s="12"/>
      <c r="M308" s="12"/>
    </row>
    <row r="309" spans="5:13">
      <c r="E309" s="12"/>
      <c r="F309" s="12"/>
      <c r="G309" s="12"/>
      <c r="H309" s="12"/>
      <c r="I309" s="12"/>
      <c r="J309" s="12"/>
      <c r="K309" s="12"/>
      <c r="L309" s="12"/>
      <c r="M309" s="12"/>
    </row>
    <row r="310" spans="5:13"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5:13">
      <c r="E311" s="12"/>
      <c r="F311" s="12"/>
      <c r="G311" s="12"/>
      <c r="H311" s="12"/>
      <c r="I311" s="12"/>
      <c r="J311" s="12"/>
      <c r="K311" s="12"/>
      <c r="L311" s="12"/>
      <c r="M311" s="12"/>
    </row>
    <row r="312" spans="5:13">
      <c r="E312" s="12"/>
      <c r="F312" s="12"/>
      <c r="G312" s="12"/>
      <c r="H312" s="12"/>
      <c r="I312" s="12"/>
      <c r="J312" s="12"/>
      <c r="K312" s="12"/>
      <c r="L312" s="12"/>
      <c r="M312" s="12"/>
    </row>
    <row r="313" spans="5:13">
      <c r="E313" s="12"/>
      <c r="F313" s="12"/>
      <c r="G313" s="12"/>
      <c r="H313" s="12"/>
      <c r="I313" s="12"/>
      <c r="J313" s="12"/>
      <c r="K313" s="12"/>
      <c r="L313" s="12"/>
      <c r="M313" s="12"/>
    </row>
    <row r="314" spans="5:13"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5:13">
      <c r="E315" s="12"/>
      <c r="F315" s="12"/>
      <c r="G315" s="12"/>
      <c r="H315" s="12"/>
      <c r="I315" s="12"/>
      <c r="J315" s="12"/>
      <c r="K315" s="12"/>
      <c r="L315" s="12"/>
      <c r="M315" s="12"/>
    </row>
    <row r="316" spans="5:13">
      <c r="E316" s="12"/>
      <c r="F316" s="12"/>
      <c r="G316" s="12"/>
      <c r="H316" s="12"/>
      <c r="I316" s="12"/>
      <c r="J316" s="12"/>
      <c r="K316" s="12"/>
      <c r="L316" s="12"/>
      <c r="M316" s="12"/>
    </row>
    <row r="317" spans="5:13">
      <c r="E317" s="12"/>
      <c r="F317" s="12"/>
      <c r="G317" s="12"/>
      <c r="H317" s="12"/>
      <c r="I317" s="12"/>
      <c r="J317" s="12"/>
      <c r="K317" s="12"/>
      <c r="L317" s="12"/>
      <c r="M317" s="12"/>
    </row>
    <row r="318" spans="5:13">
      <c r="E318" s="12"/>
      <c r="F318" s="12"/>
      <c r="G318" s="12"/>
      <c r="H318" s="12"/>
      <c r="I318" s="12"/>
      <c r="J318" s="12"/>
      <c r="K318" s="12"/>
      <c r="L318" s="12"/>
      <c r="M318" s="12"/>
    </row>
    <row r="319" spans="5:13">
      <c r="E319" s="12"/>
      <c r="F319" s="12"/>
      <c r="G319" s="12"/>
      <c r="H319" s="12"/>
      <c r="I319" s="12"/>
      <c r="J319" s="12"/>
      <c r="K319" s="12"/>
      <c r="L319" s="12"/>
      <c r="M319" s="12"/>
    </row>
    <row r="320" spans="5:13">
      <c r="E320" s="12"/>
      <c r="F320" s="12"/>
      <c r="G320" s="12"/>
      <c r="H320" s="12"/>
      <c r="I320" s="12"/>
      <c r="J320" s="12"/>
      <c r="K320" s="12"/>
      <c r="L320" s="12"/>
      <c r="M320" s="12"/>
    </row>
    <row r="321" spans="5:13">
      <c r="E321" s="12"/>
      <c r="F321" s="12"/>
      <c r="G321" s="12"/>
      <c r="H321" s="12"/>
      <c r="I321" s="12"/>
      <c r="J321" s="12"/>
      <c r="K321" s="12"/>
      <c r="L321" s="12"/>
      <c r="M321" s="12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1E2B-AA25-4410-8B26-386628EE53F6}">
  <sheetPr>
    <pageSetUpPr fitToPage="1"/>
  </sheetPr>
  <dimension ref="A2:CM55"/>
  <sheetViews>
    <sheetView showGridLines="0" zoomScaleNormal="100" workbookViewId="0">
      <pane xSplit="3" topLeftCell="D1" activePane="topRight" state="frozen"/>
      <selection pane="topRight"/>
    </sheetView>
  </sheetViews>
  <sheetFormatPr defaultColWidth="9" defaultRowHeight="11.25"/>
  <cols>
    <col min="1" max="1" width="3.625" style="11" customWidth="1"/>
    <col min="2" max="3" width="28.625" style="11" customWidth="1"/>
    <col min="4" max="53" width="14.625" style="11" customWidth="1"/>
    <col min="54" max="54" width="10.125" style="11" customWidth="1"/>
    <col min="55" max="57" width="10.125" style="11" bestFit="1" customWidth="1"/>
    <col min="58" max="58" width="10.125" style="11" customWidth="1"/>
    <col min="59" max="59" width="10.125" style="11" bestFit="1" customWidth="1"/>
    <col min="60" max="80" width="9.625" style="11" customWidth="1"/>
    <col min="81" max="87" width="10.125" style="11" customWidth="1"/>
    <col min="88" max="91" width="10.125" style="11" bestFit="1" customWidth="1"/>
    <col min="92" max="16384" width="9" style="11"/>
  </cols>
  <sheetData>
    <row r="2" spans="1:91">
      <c r="A2" s="1"/>
      <c r="B2" s="6" t="s">
        <v>277</v>
      </c>
      <c r="C2" s="59" t="s">
        <v>276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7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</row>
    <row r="3" spans="1:91">
      <c r="A3" s="1"/>
      <c r="B3" s="1" t="s">
        <v>337</v>
      </c>
      <c r="C3" s="58" t="s">
        <v>342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7"/>
      <c r="Y3" s="7"/>
      <c r="Z3" s="7"/>
      <c r="AA3" s="7"/>
      <c r="AB3" s="7"/>
      <c r="AC3" s="7"/>
      <c r="AD3" s="7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</row>
    <row r="4" spans="1:91" ht="22.5">
      <c r="A4" s="1"/>
      <c r="B4" s="70" t="s">
        <v>338</v>
      </c>
      <c r="C4" s="73" t="s">
        <v>340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"/>
      <c r="X4" s="7"/>
      <c r="Y4" s="7"/>
      <c r="Z4" s="7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</row>
    <row r="5" spans="1:91" ht="22.5">
      <c r="A5" s="1"/>
      <c r="B5" s="71" t="s">
        <v>339</v>
      </c>
      <c r="C5" s="73" t="s">
        <v>341</v>
      </c>
      <c r="V5" s="7"/>
      <c r="W5" s="2"/>
      <c r="X5" s="8"/>
      <c r="Y5" s="8"/>
      <c r="Z5" s="9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</row>
    <row r="6" spans="1:91">
      <c r="A6" s="1"/>
      <c r="B6" s="4"/>
      <c r="C6" s="4"/>
      <c r="V6" s="1"/>
      <c r="W6" s="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</row>
    <row r="7" spans="1:91">
      <c r="A7" s="1"/>
      <c r="B7" s="74"/>
      <c r="C7" s="75"/>
      <c r="D7" s="77" t="s">
        <v>378</v>
      </c>
      <c r="E7" s="76" t="s">
        <v>377</v>
      </c>
      <c r="F7" s="77" t="s">
        <v>374</v>
      </c>
      <c r="G7" s="77" t="s">
        <v>372</v>
      </c>
      <c r="H7" s="77" t="s">
        <v>370</v>
      </c>
      <c r="I7" s="76" t="s">
        <v>364</v>
      </c>
      <c r="J7" s="77" t="s">
        <v>363</v>
      </c>
      <c r="K7" s="77" t="s">
        <v>358</v>
      </c>
      <c r="L7" s="77" t="s">
        <v>356</v>
      </c>
      <c r="M7" s="76" t="s">
        <v>355</v>
      </c>
      <c r="N7" s="77" t="s">
        <v>353</v>
      </c>
      <c r="O7" s="77" t="s">
        <v>351</v>
      </c>
      <c r="P7" s="77" t="s">
        <v>349</v>
      </c>
      <c r="Q7" s="77" t="s">
        <v>347</v>
      </c>
      <c r="R7" s="77" t="s">
        <v>345</v>
      </c>
      <c r="S7" s="77" t="s">
        <v>343</v>
      </c>
      <c r="T7" s="77" t="s">
        <v>335</v>
      </c>
      <c r="U7" s="76" t="s">
        <v>334</v>
      </c>
      <c r="V7" s="77" t="s">
        <v>103</v>
      </c>
      <c r="W7" s="77" t="s">
        <v>104</v>
      </c>
      <c r="X7" s="77" t="s">
        <v>105</v>
      </c>
      <c r="Y7" s="76" t="s">
        <v>106</v>
      </c>
      <c r="Z7" s="77" t="s">
        <v>107</v>
      </c>
      <c r="AA7" s="77" t="s">
        <v>108</v>
      </c>
      <c r="AB7" s="77" t="s">
        <v>109</v>
      </c>
      <c r="AC7" s="76" t="s">
        <v>110</v>
      </c>
      <c r="AD7" s="77" t="s">
        <v>111</v>
      </c>
      <c r="AE7" s="77" t="s">
        <v>112</v>
      </c>
      <c r="AF7" s="77" t="s">
        <v>113</v>
      </c>
      <c r="AG7" s="76" t="s">
        <v>114</v>
      </c>
      <c r="AH7" s="77" t="s">
        <v>115</v>
      </c>
      <c r="AI7" s="77" t="s">
        <v>116</v>
      </c>
      <c r="AJ7" s="77" t="s">
        <v>117</v>
      </c>
      <c r="AK7" s="76" t="s">
        <v>118</v>
      </c>
      <c r="AL7" s="77" t="s">
        <v>119</v>
      </c>
      <c r="AM7" s="77" t="s">
        <v>120</v>
      </c>
      <c r="AN7" s="77" t="s">
        <v>121</v>
      </c>
      <c r="AO7" s="76" t="s">
        <v>122</v>
      </c>
      <c r="AP7" s="77" t="s">
        <v>123</v>
      </c>
      <c r="AQ7" s="77" t="s">
        <v>124</v>
      </c>
      <c r="AR7" s="77" t="s">
        <v>125</v>
      </c>
      <c r="AS7" s="76" t="s">
        <v>126</v>
      </c>
      <c r="AT7" s="77" t="s">
        <v>127</v>
      </c>
      <c r="AU7" s="77" t="s">
        <v>128</v>
      </c>
      <c r="AV7" s="77" t="s">
        <v>129</v>
      </c>
      <c r="AW7" s="76" t="s">
        <v>130</v>
      </c>
      <c r="AX7" s="77" t="s">
        <v>131</v>
      </c>
      <c r="AY7" s="77" t="s">
        <v>132</v>
      </c>
      <c r="AZ7" s="77" t="s">
        <v>133</v>
      </c>
      <c r="BA7" s="76" t="s">
        <v>134</v>
      </c>
    </row>
    <row r="8" spans="1:91" s="6" customFormat="1">
      <c r="A8" s="4"/>
      <c r="B8" s="95" t="s">
        <v>278</v>
      </c>
      <c r="C8" s="58" t="s">
        <v>299</v>
      </c>
      <c r="D8" s="90">
        <f>'Dochody | Income'!D18/'Dochody | Income'!D8</f>
        <v>1.7368070885331495E-2</v>
      </c>
      <c r="E8" s="87">
        <f>'Dochody | Income'!E18/'Dochody | Income'!E8</f>
        <v>1.7007878152497199E-2</v>
      </c>
      <c r="F8" s="135">
        <f>'Dochody | Income'!F18/'Dochody | Income'!F8</f>
        <v>-1.5026467305339521E-2</v>
      </c>
      <c r="G8" s="90">
        <f>'Dochody | Income'!G18/'Dochody | Income'!G8</f>
        <v>-1.1581568863210445E-2</v>
      </c>
      <c r="H8" s="90">
        <f>'Dochody | Income'!H18/'Dochody | Income'!H8</f>
        <v>-2.8284937014290985E-2</v>
      </c>
      <c r="I8" s="87">
        <f>'Dochody | Income'!I18/'Dochody | Income'!I8</f>
        <v>8.6901942133702972E-3</v>
      </c>
      <c r="J8" s="90">
        <f>'Dochody | Income'!J18/'Dochody | Income'!J8</f>
        <v>1.4267365731175017E-2</v>
      </c>
      <c r="K8" s="90">
        <f>'Dochody | Income'!K18/'Dochody | Income'!K8</f>
        <v>2.1333961213610707E-2</v>
      </c>
      <c r="L8" s="90">
        <f>'Dochody | Income'!L18/'Dochody | Income'!L8</f>
        <v>1.7370452702149434E-2</v>
      </c>
      <c r="M8" s="87">
        <f>'Dochody | Income'!M18/'Dochody | Income'!M8</f>
        <v>2.0989240813489147E-2</v>
      </c>
      <c r="N8" s="90">
        <f>'Dochody | Income'!N18/'Dochody | Income'!N8</f>
        <v>2.7676367821474798E-2</v>
      </c>
      <c r="O8" s="90">
        <f>'Dochody | Income'!O18/'Dochody | Income'!O8</f>
        <v>3.5300172808054059E-2</v>
      </c>
      <c r="P8" s="90">
        <f>'Dochody | Income'!P18/'Dochody | Income'!P8</f>
        <v>3.6060479906245099E-2</v>
      </c>
      <c r="Q8" s="87">
        <f>'Dochody | Income'!Q18/'Dochody | Income'!Q8</f>
        <v>4.4089204169901502E-2</v>
      </c>
      <c r="R8" s="118">
        <f>'Dochody | Income'!R18/'Dochody | Income'!R8</f>
        <v>4.7683913415013393E-2</v>
      </c>
      <c r="S8" s="90">
        <f>'Dochody | Income'!S18/'Dochody | Income'!S8</f>
        <v>4.778879205107403E-2</v>
      </c>
      <c r="T8" s="90">
        <f>'Dochody | Income'!T18/'Dochody | Income'!T8</f>
        <v>4.5186229206482423E-2</v>
      </c>
      <c r="U8" s="87">
        <f>'Dochody | Income'!U18/'Dochody | Income'!U8</f>
        <v>4.433907010116165E-2</v>
      </c>
      <c r="V8" s="90">
        <f>'Dochody | Income'!V18/'Dochody | Income'!V8</f>
        <v>2.6401875102354599E-2</v>
      </c>
      <c r="W8" s="90">
        <f>'Dochody | Income'!W18/'Dochody | Income'!W8</f>
        <v>2.895914922145976E-2</v>
      </c>
      <c r="X8" s="90">
        <f>'Dochody | Income'!X18/'Dochody | Income'!X8</f>
        <v>3.1608287846932363E-2</v>
      </c>
      <c r="Y8" s="87">
        <f>'Dochody | Income'!Y18/'Dochody | Income'!Y8</f>
        <v>4.8950737251633292E-2</v>
      </c>
      <c r="Z8" s="90">
        <f>'Dochody | Income'!Z18/'Dochody | Income'!Z8</f>
        <v>2.8349780567892141E-2</v>
      </c>
      <c r="AA8" s="90">
        <f>'Dochody | Income'!AA18/'Dochody | Income'!AA8</f>
        <v>2.7959568017259347E-2</v>
      </c>
      <c r="AB8" s="90">
        <f>'Dochody | Income'!AB18/'Dochody | Income'!AB8</f>
        <v>1.4370918913438687E-2</v>
      </c>
      <c r="AC8" s="87">
        <f>'Dochody | Income'!AC18/'Dochody | Income'!AC8</f>
        <v>1.3375369777621337E-2</v>
      </c>
      <c r="AD8" s="90">
        <f>'Dochody | Income'!AD18/'Dochody | Income'!AD8</f>
        <v>2.3933289387736704E-2</v>
      </c>
      <c r="AE8" s="90">
        <f>'Dochody | Income'!AE18/'Dochody | Income'!AE8</f>
        <v>2.7073505733633353E-2</v>
      </c>
      <c r="AF8" s="90">
        <f>'Dochody | Income'!AF18/'Dochody | Income'!AF8</f>
        <v>1.3356634695150285E-2</v>
      </c>
      <c r="AG8" s="87">
        <f>'Dochody | Income'!AG18/'Dochody | Income'!AG8</f>
        <v>9.8151874888753581E-3</v>
      </c>
      <c r="AH8" s="90">
        <f>'Dochody | Income'!AH18/'Dochody | Income'!AH8</f>
        <v>2.8429964138668603E-2</v>
      </c>
      <c r="AI8" s="90">
        <f>'Dochody | Income'!AI18/'Dochody | Income'!AI8</f>
        <v>3.2480732835264842E-2</v>
      </c>
      <c r="AJ8" s="90">
        <f>'Dochody | Income'!AJ18/'Dochody | Income'!AJ8</f>
        <v>1.4300172202521414E-2</v>
      </c>
      <c r="AK8" s="87">
        <f>'Dochody | Income'!AK18/'Dochody | Income'!AK8</f>
        <v>1.0361508744180221E-2</v>
      </c>
      <c r="AL8" s="90">
        <f>'Dochody | Income'!AL18/'Dochody | Income'!AL8</f>
        <v>3.4639819768180383E-2</v>
      </c>
      <c r="AM8" s="90">
        <f>'Dochody | Income'!AM18/'Dochody | Income'!AM8</f>
        <v>3.8418037106636729E-2</v>
      </c>
      <c r="AN8" s="90">
        <f>'Dochody | Income'!AN18/'Dochody | Income'!AN8</f>
        <v>1.4864283037988283E-2</v>
      </c>
      <c r="AO8" s="87">
        <f>'Dochody | Income'!AO18/'Dochody | Income'!AO8</f>
        <v>1.0468189675238937E-2</v>
      </c>
      <c r="AP8" s="90">
        <f>'Dochody | Income'!AP18/'Dochody | Income'!AP8</f>
        <v>3.9442829065208192E-2</v>
      </c>
      <c r="AQ8" s="90">
        <f>'Dochody | Income'!AQ18/'Dochody | Income'!AQ8</f>
        <v>4.1221144755067066E-2</v>
      </c>
      <c r="AR8" s="90">
        <f>'Dochody | Income'!AR18/'Dochody | Income'!AR8</f>
        <v>1.754492749485027E-2</v>
      </c>
      <c r="AS8" s="87">
        <f>'Dochody | Income'!AS18/'Dochody | Income'!AS8</f>
        <v>1.3326287440769417E-2</v>
      </c>
      <c r="AT8" s="90">
        <f>'Dochody | Income'!AT18/'Dochody | Income'!AT8</f>
        <v>3.7119256626598124E-2</v>
      </c>
      <c r="AU8" s="90">
        <f>'Dochody | Income'!AU18/'Dochody | Income'!AU8</f>
        <v>3.4716984485569619E-2</v>
      </c>
      <c r="AV8" s="90">
        <f>'Dochody | Income'!AV18/'Dochody | Income'!AV8</f>
        <v>1.7928998828707063E-2</v>
      </c>
      <c r="AW8" s="87">
        <f>'Dochody | Income'!AW18/'Dochody | Income'!AW8</f>
        <v>1.0080050802088944E-2</v>
      </c>
      <c r="AX8" s="90">
        <f>'Dochody | Income'!AX18/'Dochody | Income'!AX8</f>
        <v>3.0289661179445069E-2</v>
      </c>
      <c r="AY8" s="90">
        <f>'Dochody | Income'!AY18/'Dochody | Income'!AY8</f>
        <v>3.1230375847005852E-2</v>
      </c>
      <c r="AZ8" s="90">
        <f>'Dochody | Income'!AZ18/'Dochody | Income'!AZ8</f>
        <v>1.8886014496033287E-2</v>
      </c>
      <c r="BA8" s="87">
        <f>'Dochody | Income'!BA18/'Dochody | Income'!BA8</f>
        <v>9.4974883229422685E-3</v>
      </c>
    </row>
    <row r="9" spans="1:91">
      <c r="A9" s="1"/>
      <c r="B9" s="95" t="s">
        <v>279</v>
      </c>
      <c r="C9" s="58" t="s">
        <v>311</v>
      </c>
      <c r="D9" s="90">
        <f>'Dochody | Income'!D29/'Dochody | Income'!D8</f>
        <v>2.6278615521971336E-2</v>
      </c>
      <c r="E9" s="87">
        <f>'Dochody | Income'!E29/'Dochody | Income'!E8</f>
        <v>2.609799794112198E-2</v>
      </c>
      <c r="F9" s="135">
        <f>'Dochody | Income'!F29/'Dochody | Income'!F8</f>
        <v>-6.0217655290490607E-3</v>
      </c>
      <c r="G9" s="90">
        <f>'Dochody | Income'!G29/'Dochody | Income'!G8</f>
        <v>-3.0144808184955196E-3</v>
      </c>
      <c r="H9" s="90">
        <f>'Dochody | Income'!H29/'Dochody | Income'!H8</f>
        <v>-1.9952509636693323E-2</v>
      </c>
      <c r="I9" s="87">
        <f>'Dochody | Income'!I29/'Dochody | Income'!I8</f>
        <v>1.7388056843841704E-2</v>
      </c>
      <c r="J9" s="90">
        <f>'Dochody | Income'!J29/'Dochody | Income'!J8</f>
        <v>2.2765257809784101E-2</v>
      </c>
      <c r="K9" s="90">
        <f>'Dochody | Income'!K29/'Dochody | Income'!K8</f>
        <v>2.9476773556837362E-2</v>
      </c>
      <c r="L9" s="90">
        <f>'Dochody | Income'!L29/'Dochody | Income'!L8</f>
        <v>2.5479790168873456E-2</v>
      </c>
      <c r="M9" s="87">
        <f>'Dochody | Income'!M29/'Dochody | Income'!M8</f>
        <v>2.9205074503355771E-2</v>
      </c>
      <c r="N9" s="90">
        <f>'Dochody | Income'!N29/'Dochody | Income'!N8</f>
        <v>3.4620471327318977E-2</v>
      </c>
      <c r="O9" s="90">
        <f>'Dochody | Income'!O29/'Dochody | Income'!O8</f>
        <v>4.1941880847721907E-2</v>
      </c>
      <c r="P9" s="90">
        <f>'Dochody | Income'!P29/'Dochody | Income'!P8</f>
        <v>4.2788620745377787E-2</v>
      </c>
      <c r="Q9" s="87">
        <f>'Dochody | Income'!Q29/'Dochody | Income'!Q8</f>
        <v>5.1167744270920461E-2</v>
      </c>
      <c r="R9" s="118">
        <f>'Dochody | Income'!R29/'Dochody | Income'!R8</f>
        <v>5.3599761194431009E-2</v>
      </c>
      <c r="S9" s="90">
        <f>'Dochody | Income'!S29/'Dochody | Income'!S8</f>
        <v>5.3673837573575765E-2</v>
      </c>
      <c r="T9" s="90">
        <f>'Dochody | Income'!T29/'Dochody | Income'!T8</f>
        <v>5.1317784363802001E-2</v>
      </c>
      <c r="U9" s="87">
        <f>'Dochody | Income'!U29/'Dochody | Income'!U8</f>
        <v>5.108966580885204E-2</v>
      </c>
      <c r="V9" s="90">
        <f>'Dochody | Income'!V29/'Dochody | Income'!V8</f>
        <v>3.4606830550109456E-2</v>
      </c>
      <c r="W9" s="90">
        <f>'Dochody | Income'!W29/'Dochody | Income'!W8</f>
        <v>3.6997282072224441E-2</v>
      </c>
      <c r="X9" s="90">
        <f>'Dochody | Income'!X29/'Dochody | Income'!X8</f>
        <v>3.9886442529617046E-2</v>
      </c>
      <c r="Y9" s="87">
        <f>'Dochody | Income'!Y29/'Dochody | Income'!Y8</f>
        <v>5.8044533860095525E-2</v>
      </c>
      <c r="Z9" s="90">
        <f>'Dochody | Income'!Z29/'Dochody | Income'!Z8</f>
        <v>3.6902794978668295E-2</v>
      </c>
      <c r="AA9" s="90">
        <f>'Dochody | Income'!AA29/'Dochody | Income'!AA8</f>
        <v>3.66670669310016E-2</v>
      </c>
      <c r="AB9" s="90">
        <f>'Dochody | Income'!AB29/'Dochody | Income'!AB8</f>
        <v>2.3429397972195176E-2</v>
      </c>
      <c r="AC9" s="87">
        <f>'Dochody | Income'!AC29/'Dochody | Income'!AC8</f>
        <v>2.2964152726094377E-2</v>
      </c>
      <c r="AD9" s="90">
        <f>'Dochody | Income'!AD29/'Dochody | Income'!AD8</f>
        <v>3.3695810249781299E-2</v>
      </c>
      <c r="AE9" s="90">
        <f>'Dochody | Income'!AE29/'Dochody | Income'!AE8</f>
        <v>3.6763076135196235E-2</v>
      </c>
      <c r="AF9" s="90">
        <f>'Dochody | Income'!AF29/'Dochody | Income'!AF8</f>
        <v>2.326001667915557E-2</v>
      </c>
      <c r="AG9" s="87">
        <f>'Dochody | Income'!AG29/'Dochody | Income'!AG8</f>
        <v>2.0172514044642299E-2</v>
      </c>
      <c r="AH9" s="90">
        <f>'Dochody | Income'!AH29/'Dochody | Income'!AH8</f>
        <v>3.8254627193524661E-2</v>
      </c>
      <c r="AI9" s="90">
        <f>'Dochody | Income'!AI29/'Dochody | Income'!AI8</f>
        <v>4.1913064861253548E-2</v>
      </c>
      <c r="AJ9" s="90">
        <f>'Dochody | Income'!AJ29/'Dochody | Income'!AJ8</f>
        <v>2.4176767022944547E-2</v>
      </c>
      <c r="AK9" s="87">
        <f>'Dochody | Income'!AK29/'Dochody | Income'!AK8</f>
        <v>2.0706002862569232E-2</v>
      </c>
      <c r="AL9" s="90">
        <f>'Dochody | Income'!AL29/'Dochody | Income'!AL8</f>
        <v>4.486855738782014E-2</v>
      </c>
      <c r="AM9" s="90">
        <f>'Dochody | Income'!AM29/'Dochody | Income'!AM8</f>
        <v>4.8393865773754749E-2</v>
      </c>
      <c r="AN9" s="90">
        <f>'Dochody | Income'!AN29/'Dochody | Income'!AN8</f>
        <v>2.5479485685917534E-2</v>
      </c>
      <c r="AO9" s="87">
        <f>'Dochody | Income'!AO29/'Dochody | Income'!AO8</f>
        <v>2.2023476237124855E-2</v>
      </c>
      <c r="AP9" s="90">
        <f>'Dochody | Income'!AP29/'Dochody | Income'!AP8</f>
        <v>5.091668712609649E-2</v>
      </c>
      <c r="AQ9" s="90">
        <f>'Dochody | Income'!AQ29/'Dochody | Income'!AQ8</f>
        <v>5.239598379634737E-2</v>
      </c>
      <c r="AR9" s="90">
        <f>'Dochody | Income'!AR29/'Dochody | Income'!AR8</f>
        <v>2.9793594263704998E-2</v>
      </c>
      <c r="AS9" s="87">
        <f>'Dochody | Income'!AS29/'Dochody | Income'!AS8</f>
        <v>2.929653712051853E-2</v>
      </c>
      <c r="AT9" s="90">
        <f>'Dochody | Income'!AT29/'Dochody | Income'!AT8</f>
        <v>5.3859415102779883E-2</v>
      </c>
      <c r="AU9" s="90">
        <f>'Dochody | Income'!AU29/'Dochody | Income'!AU8</f>
        <v>5.1556245727519573E-2</v>
      </c>
      <c r="AV9" s="90">
        <f>'Dochody | Income'!AV29/'Dochody | Income'!AV8</f>
        <v>3.6838659530103172E-2</v>
      </c>
      <c r="AW9" s="87">
        <f>'Dochody | Income'!AW29/'Dochody | Income'!AW8</f>
        <v>2.9262827061984832E-2</v>
      </c>
      <c r="AX9" s="90">
        <f>'Dochody | Income'!AX29/'Dochody | Income'!AX8</f>
        <v>4.6398497300597724E-2</v>
      </c>
      <c r="AY9" s="90">
        <f>'Dochody | Income'!AY29/'Dochody | Income'!AY8</f>
        <v>4.6998666160986309E-2</v>
      </c>
      <c r="AZ9" s="90">
        <f>'Dochody | Income'!AZ29/'Dochody | Income'!AZ8</f>
        <v>3.5937604178435133E-2</v>
      </c>
      <c r="BA9" s="87">
        <f>'Dochody | Income'!BA29/'Dochody | Income'!BA8</f>
        <v>2.8157764772926787E-2</v>
      </c>
    </row>
    <row r="10" spans="1:91">
      <c r="A10" s="1"/>
      <c r="B10" s="95" t="s">
        <v>280</v>
      </c>
      <c r="C10" s="58" t="s">
        <v>300</v>
      </c>
      <c r="D10" s="90">
        <f>'Dochody | Income'!D25/'Dochody | Income'!D8</f>
        <v>9.2951077360330196E-3</v>
      </c>
      <c r="E10" s="87">
        <f>'Dochody | Income'!E25/'Dochody | Income'!E8</f>
        <v>8.2816232703461692E-3</v>
      </c>
      <c r="F10" s="135">
        <f>'Dochody | Income'!F25/'Dochody | Income'!F8</f>
        <v>-1.9619576427928821E-2</v>
      </c>
      <c r="G10" s="135">
        <f>'Dochody | Income'!G25/'Dochody | Income'!G8</f>
        <v>-1.7241438562204548E-2</v>
      </c>
      <c r="H10" s="90">
        <f>'Dochody | Income'!H25/'Dochody | Income'!H8</f>
        <v>-3.0313253255515149E-2</v>
      </c>
      <c r="I10" s="87">
        <f>'Dochody | Income'!I25/'Dochody | Income'!I8</f>
        <v>3.1588426148470547E-4</v>
      </c>
      <c r="J10" s="90">
        <f>'Dochody | Income'!J25/'Dochody | Income'!J8</f>
        <v>5.2353787585639553E-3</v>
      </c>
      <c r="K10" s="90">
        <f>'Dochody | Income'!K25/'Dochody | Income'!K8</f>
        <v>1.1133387923920161E-2</v>
      </c>
      <c r="L10" s="90">
        <f>'Dochody | Income'!L25/'Dochody | Income'!L8</f>
        <v>8.0933155560587548E-3</v>
      </c>
      <c r="M10" s="87">
        <f>'Dochody | Income'!M25/'Dochody | Income'!M8</f>
        <v>1.5812303224319632E-2</v>
      </c>
      <c r="N10" s="90">
        <f>'Dochody | Income'!N25/'Dochody | Income'!N8</f>
        <v>1.8167911416802792E-2</v>
      </c>
      <c r="O10" s="90">
        <f>'Dochody | Income'!O25/'Dochody | Income'!O8</f>
        <v>2.4088894525580187E-2</v>
      </c>
      <c r="P10" s="90">
        <f>'Dochody | Income'!P25/'Dochody | Income'!P8</f>
        <v>2.3692762599699831E-2</v>
      </c>
      <c r="Q10" s="87">
        <f>'Dochody | Income'!Q25/'Dochody | Income'!Q8</f>
        <v>3.3097924260162274E-2</v>
      </c>
      <c r="R10" s="118">
        <f>'Dochody | Income'!R25/'Dochody | Income'!R8</f>
        <v>3.6596548364242226E-2</v>
      </c>
      <c r="S10" s="90">
        <f>'Dochody | Income'!S25/'Dochody | Income'!S8</f>
        <v>3.7155288626732091E-2</v>
      </c>
      <c r="T10" s="90">
        <f>'Dochody | Income'!T25/'Dochody | Income'!T8</f>
        <v>3.5654938938926517E-2</v>
      </c>
      <c r="U10" s="87">
        <f>'Dochody | Income'!U25/'Dochody | Income'!U8</f>
        <v>3.456558358580826E-2</v>
      </c>
      <c r="V10" s="90">
        <f>'Dochody | Income'!V25/'Dochody | Income'!V8</f>
        <v>1.9310598828151483E-2</v>
      </c>
      <c r="W10" s="90">
        <f>'Dochody | Income'!W25/'Dochody | Income'!W8</f>
        <v>2.2186393236329517E-2</v>
      </c>
      <c r="X10" s="90">
        <f>'Dochody | Income'!X25/'Dochody | Income'!X8</f>
        <v>2.5053709868655065E-2</v>
      </c>
      <c r="Y10" s="87">
        <f>'Dochody | Income'!Y25/'Dochody | Income'!Y8</f>
        <v>3.8969711673699538E-2</v>
      </c>
      <c r="Z10" s="90">
        <f>'Dochody | Income'!Z25/'Dochody | Income'!Z8</f>
        <v>1.8518803317599062E-2</v>
      </c>
      <c r="AA10" s="90">
        <f>'Dochody | Income'!AA25/'Dochody | Income'!AA8</f>
        <v>1.9909419081381399E-2</v>
      </c>
      <c r="AB10" s="90">
        <f>'Dochody | Income'!AB25/'Dochody | Income'!AB8</f>
        <v>8.168006941466242E-3</v>
      </c>
      <c r="AC10" s="87">
        <f>'Dochody | Income'!AC25/'Dochody | Income'!AC8</f>
        <v>7.6952737842777121E-3</v>
      </c>
      <c r="AD10" s="90">
        <f>'Dochody | Income'!AD25/'Dochody | Income'!AD8</f>
        <v>1.6700531272939995E-2</v>
      </c>
      <c r="AE10" s="90">
        <f>'Dochody | Income'!AE25/'Dochody | Income'!AE8</f>
        <v>1.8842189944416974E-2</v>
      </c>
      <c r="AF10" s="90">
        <f>'Dochody | Income'!AF25/'Dochody | Income'!AF8</f>
        <v>7.7719380530838758E-3</v>
      </c>
      <c r="AG10" s="87">
        <f>'Dochody | Income'!AG25/'Dochody | Income'!AG8</f>
        <v>5.1723809875382975E-3</v>
      </c>
      <c r="AH10" s="90">
        <f>'Dochody | Income'!AH25/'Dochody | Income'!AH8</f>
        <v>1.9641591029214939E-2</v>
      </c>
      <c r="AI10" s="90">
        <f>'Dochody | Income'!AI25/'Dochody | Income'!AI8</f>
        <v>2.3250058677894318E-2</v>
      </c>
      <c r="AJ10" s="90">
        <f>'Dochody | Income'!AJ25/'Dochody | Income'!AJ8</f>
        <v>8.0290804572468576E-3</v>
      </c>
      <c r="AK10" s="87">
        <f>'Dochody | Income'!AK25/'Dochody | Income'!AK8</f>
        <v>4.8662022466304999E-3</v>
      </c>
      <c r="AL10" s="90">
        <f>'Dochody | Income'!AL25/'Dochody | Income'!AL8</f>
        <v>2.4903264093979673E-2</v>
      </c>
      <c r="AM10" s="90">
        <f>'Dochody | Income'!AM25/'Dochody | Income'!AM8</f>
        <v>2.8584474803196577E-2</v>
      </c>
      <c r="AN10" s="90">
        <f>'Dochody | Income'!AN25/'Dochody | Income'!AN8</f>
        <v>9.4226277282529348E-3</v>
      </c>
      <c r="AO10" s="87">
        <f>'Dochody | Income'!AO25/'Dochody | Income'!AO8</f>
        <v>5.5709321390093975E-3</v>
      </c>
      <c r="AP10" s="90">
        <f>'Dochody | Income'!AP25/'Dochody | Income'!AP8</f>
        <v>2.8900755245658005E-2</v>
      </c>
      <c r="AQ10" s="90">
        <f>'Dochody | Income'!AQ25/'Dochody | Income'!AQ8</f>
        <v>3.0358207184975713E-2</v>
      </c>
      <c r="AR10" s="90">
        <f>'Dochody | Income'!AR25/'Dochody | Income'!AR8</f>
        <v>1.1546289516307878E-2</v>
      </c>
      <c r="AS10" s="87">
        <f>'Dochody | Income'!AS25/'Dochody | Income'!AS8</f>
        <v>8.0275743590541952E-3</v>
      </c>
      <c r="AT10" s="90">
        <f>'Dochody | Income'!AT25/'Dochody | Income'!AT8</f>
        <v>2.5573795006132435E-2</v>
      </c>
      <c r="AU10" s="90">
        <f>'Dochody | Income'!AU25/'Dochody | Income'!AU8</f>
        <v>2.3932562727251958E-2</v>
      </c>
      <c r="AV10" s="90">
        <f>'Dochody | Income'!AV25/'Dochody | Income'!AV8</f>
        <v>9.5040591278971343E-3</v>
      </c>
      <c r="AW10" s="87">
        <f>'Dochody | Income'!AW25/'Dochody | Income'!AW8</f>
        <v>2.9314381288709753E-3</v>
      </c>
      <c r="AX10" s="90">
        <f>'Dochody | Income'!AX25/'Dochody | Income'!AX8</f>
        <v>1.9733609247519272E-2</v>
      </c>
      <c r="AY10" s="90">
        <f>'Dochody | Income'!AY25/'Dochody | Income'!AY8</f>
        <v>1.9819493146652111E-2</v>
      </c>
      <c r="AZ10" s="90">
        <f>'Dochody | Income'!AZ25/'Dochody | Income'!AZ8</f>
        <v>9.317380915359259E-3</v>
      </c>
      <c r="BA10" s="87">
        <f>'Dochody | Income'!BA25/'Dochody | Income'!BA8</f>
        <v>1.335387791786335E-3</v>
      </c>
    </row>
    <row r="11" spans="1:91">
      <c r="A11" s="1"/>
      <c r="B11" s="95" t="s">
        <v>296</v>
      </c>
      <c r="C11" s="58" t="s">
        <v>63</v>
      </c>
      <c r="D11" s="90">
        <f>('Dochody | Income'!D50+'Dochody | Income'!E50+'Dochody | Income'!F50+'Dochody | Income'!G50)/'Bilans | Balance sheet'!D23</f>
        <v>2.4848270075773795E-3</v>
      </c>
      <c r="E11" s="87">
        <f>('Dochody | Income'!E50+'Dochody | Income'!F50+'Dochody | Income'!G50+'Dochody | Income'!H50)/'Bilans | Balance sheet'!E23</f>
        <v>-4.3006567304457934E-2</v>
      </c>
      <c r="F11" s="135">
        <f>('Dochody | Income'!F50+'Dochody | Income'!G50+'Dochody | Income'!H50+'Dochody | Income'!I50)/'Bilans | Balance sheet'!F23</f>
        <v>-4.8629602057884358E-2</v>
      </c>
      <c r="G11" s="135">
        <f>('Dochody | Income'!G50+'Dochody | Income'!H50+'Dochody | Income'!I50+'Dochody | Income'!J50)/'Bilans | Balance sheet'!G23</f>
        <v>-4.0730021923732054E-2</v>
      </c>
      <c r="H11" s="90">
        <f>('Dochody | Income'!H50+'Dochody | Income'!I50+'Dochody | Income'!J50+'Dochody | Income'!K50)/'Bilans | Balance sheet'!H23</f>
        <v>-3.2989219921909424E-2</v>
      </c>
      <c r="I11" s="87">
        <f>('Dochody | Income'!I50+'Dochody | Income'!J50+'Dochody | Income'!K50+'Dochody | Income'!L50)/'Bilans | Balance sheet'!I23</f>
        <v>3.1441993042844009E-3</v>
      </c>
      <c r="J11" s="90">
        <f>('Dochody | Income'!J50+'Dochody | Income'!K50+'Dochody | Income'!L50+'Dochody | Income'!M50)/'Bilans | Balance sheet'!J23</f>
        <v>1.2382833808841637E-2</v>
      </c>
      <c r="K11" s="90">
        <f>('Dochody | Income'!K50+'Dochody | Income'!L50+'Dochody | Income'!M50+'Dochody | Income'!N50)/'Bilans | Balance sheet'!K23</f>
        <v>1.9840880945620719E-2</v>
      </c>
      <c r="L11" s="90">
        <f>('Dochody | Income'!L50+'Dochody | Income'!M50+'Dochody | Income'!N50+'Dochody | Income'!O50)/'Bilans | Balance sheet'!L23</f>
        <v>2.5473564756058172E-2</v>
      </c>
      <c r="M11" s="87">
        <f>('Dochody | Income'!M50+'Dochody | Income'!N50+'Dochody | Income'!O50+'Dochody | Income'!P50)/'Bilans | Balance sheet'!M23</f>
        <v>3.5083974826892454E-2</v>
      </c>
      <c r="N11" s="90">
        <f>('Dochody | Income'!N50+'Dochody | Income'!O50+'Dochody | Income'!P50+'Dochody | Income'!Q50)/'Bilans | Balance sheet'!N23</f>
        <v>4.4703115383630296E-2</v>
      </c>
      <c r="O11" s="90">
        <f>('Dochody | Income'!O50+'Dochody | Income'!P50+'Dochody | Income'!Q50+'Dochody | Income'!R50)/'Bilans | Balance sheet'!O23</f>
        <v>6.7103692449300908E-2</v>
      </c>
      <c r="P11" s="90">
        <f>('Dochody | Income'!P50+'Dochody | Income'!Q50+'Dochody | Income'!R50+'Dochody | Income'!S50)/'Bilans | Balance sheet'!P23</f>
        <v>7.9343943086106136E-2</v>
      </c>
      <c r="Q11" s="87">
        <f>('Dochody | Income'!Q50+'Dochody | Income'!R50+'Dochody | Income'!S50+'Dochody | Income'!T50)/'Bilans | Balance sheet'!Q23</f>
        <v>9.0137627737643181E-2</v>
      </c>
      <c r="R11" s="118">
        <f>('Dochody | Income'!R50+'Dochody | Income'!S50+'Dochody | Income'!T50+'Dochody | Income'!U50)/'Bilans | Balance sheet'!R23</f>
        <v>9.3492920877336752E-2</v>
      </c>
      <c r="S11" s="90">
        <f>('Dochody | Income'!S50+'Dochody | Income'!T50+'Dochody | Income'!U50+'Dochody | Income'!V50)/'Bilans | Balance sheet'!S23</f>
        <v>8.0799705769395463E-2</v>
      </c>
      <c r="T11" s="90">
        <f>('Dochody | Income'!T50+'Dochody | Income'!U50+'Dochody | Income'!V50+'Dochody | Income'!W50)/'Bilans | Balance sheet'!T23</f>
        <v>5.6695445949348562E-2</v>
      </c>
      <c r="U11" s="87">
        <f>('Dochody | Income'!U50+'Dochody | Income'!V50+'Dochody | Income'!W50+'Dochody | Income'!X50)/'Bilans | Balance sheet'!U23</f>
        <v>4.029122407279713E-2</v>
      </c>
      <c r="V11" s="118">
        <f>('Dochody | Income'!V50+'Dochody | Income'!W50+'Dochody | Income'!X50+'Dochody | Income'!Y50)/'Bilans | Balance sheet'!V23</f>
        <v>4.0820043980854211E-2</v>
      </c>
      <c r="W11" s="90">
        <f>('Dochody | Income'!W50+'Dochody | Income'!X50+'Dochody | Income'!Y50+'Dochody | Income'!Z50)/'Bilans | Balance sheet'!W23</f>
        <v>4.6257895773181609E-2</v>
      </c>
      <c r="X11" s="90">
        <f>('Dochody | Income'!X50+'Dochody | Income'!Y50+'Dochody | Income'!Z50+'Dochody | Income'!AA50)/'Bilans | Balance sheet'!X23</f>
        <v>5.5754027753725829E-2</v>
      </c>
      <c r="Y11" s="87">
        <f>('Dochody | Income'!Y50+'Dochody | Income'!Z50+'Dochody | Income'!AA50+'Dochody | Income'!AB50)/'Bilans | Balance sheet'!Y23</f>
        <v>5.6242719816611303E-2</v>
      </c>
      <c r="Z11" s="118">
        <f>('Dochody | Income'!Z50+'Dochody | Income'!AA50+'Dochody | Income'!AB50+'Dochody | Income'!AC50)/'Bilans | Balance sheet'!Z23</f>
        <v>4.0675970201332554E-2</v>
      </c>
      <c r="AA11" s="90">
        <f>('Dochody | Income'!AA50+'Dochody | Income'!AB50+'Dochody | Income'!AC50+'Dochody | Income'!AD50)/'Bilans | Balance sheet'!AA23</f>
        <v>3.5981030363258677E-2</v>
      </c>
      <c r="AB11" s="90">
        <f>('Dochody | Income'!AB50+'Dochody | Income'!AC50+'Dochody | Income'!AD50+'Dochody | Income'!AE50)/'Bilans | Balance sheet'!AB23</f>
        <v>2.9603551619965255E-2</v>
      </c>
      <c r="AC11" s="87">
        <f>('Dochody | Income'!AC50+'Dochody | Income'!AD50+'Dochody | Income'!AE50+'Dochody | Income'!AF50)/'Bilans | Balance sheet'!AC23</f>
        <v>3.0594802320989725E-2</v>
      </c>
      <c r="AD11" s="118">
        <f>('Dochody | Income'!AD50+'Dochody | Income'!AE50+'Dochody | Income'!AF50+'Dochody | Income'!AG50)/'Bilans | Balance sheet'!AD23</f>
        <v>2.968785308773798E-2</v>
      </c>
      <c r="AE11" s="90">
        <f>('Dochody | Income'!AE50+'Dochody | Income'!AF50+'Dochody | Income'!AG50+'Dochody | Income'!AH50)/'Bilans | Balance sheet'!AE23</f>
        <v>2.729931650781868E-2</v>
      </c>
      <c r="AF11" s="90">
        <f>('Dochody | Income'!AF50+'Dochody | Income'!AG50+'Dochody | Income'!AH50+'Dochody | Income'!AI50)/'Bilans | Balance sheet'!AF23</f>
        <v>3.4303141667916148E-2</v>
      </c>
      <c r="AG11" s="87">
        <f>('Dochody | Income'!AG50+'Dochody | Income'!AH50+'Dochody | Income'!AI50+'Dochody | Income'!AJ50)/'Bilans | Balance sheet'!AG23</f>
        <v>3.3462760627675329E-2</v>
      </c>
      <c r="AH11" s="118">
        <f>('Dochody | Income'!AH50+'Dochody | Income'!AI50+'Dochody | Income'!AJ50+'Dochody | Income'!AK50)/'Bilans | Balance sheet'!AH23</f>
        <v>3.5529837508641381E-2</v>
      </c>
      <c r="AI11" s="90">
        <f>('Dochody | Income'!AI50+'Dochody | Income'!AJ50+'Dochody | Income'!AK50+'Dochody | Income'!AL50)/'Bilans | Balance sheet'!AI23</f>
        <v>3.3451176729689634E-2</v>
      </c>
      <c r="AJ11" s="90">
        <f>('Dochody | Income'!AJ50+'Dochody | Income'!AK50+'Dochody | Income'!AL50+'Dochody | Income'!AM50)/'Bilans | Balance sheet'!AJ23</f>
        <v>3.6590254480304937E-2</v>
      </c>
      <c r="AK11" s="87">
        <f>('Dochody | Income'!AK50+'Dochody | Income'!AL50+'Dochody | Income'!AM50+'Dochody | Income'!AN50)/'Bilans | Balance sheet'!AK23</f>
        <v>3.9113398199037482E-2</v>
      </c>
      <c r="AL11" s="118">
        <f>('Dochody | Income'!AL50+'Dochody | Income'!AM50+'Dochody | Income'!AN50+'Dochody | Income'!AO50)/'Bilans | Balance sheet'!AL23</f>
        <v>4.0936781427696751E-2</v>
      </c>
      <c r="AM11" s="90">
        <f>('Dochody | Income'!AM50+'Dochody | Income'!AN50+'Dochody | Income'!AO50+'Dochody | Income'!AP50)/'Bilans | Balance sheet'!AM23</f>
        <v>4.7279392180218059E-2</v>
      </c>
      <c r="AN11" s="90">
        <f>('Dochody | Income'!AN50+'Dochody | Income'!AO50+'Dochody | Income'!AP50+'Dochody | Income'!AQ50)/'Bilans | Balance sheet'!AN23</f>
        <v>5.0280046115493492E-2</v>
      </c>
      <c r="AO11" s="87">
        <f>('Dochody | Income'!AO50+'Dochody | Income'!AP50+'Dochody | Income'!AQ50+'Dochody | Income'!AR50)/'Bilans | Balance sheet'!AO23</f>
        <v>5.2534707181441737E-2</v>
      </c>
      <c r="AP11" s="118">
        <f>('Dochody | Income'!AP50+'Dochody | Income'!AQ50+'Dochody | Income'!AR50+'Dochody | Income'!AS50)/'Bilans | Balance sheet'!AP23</f>
        <v>5.5557190258951943E-2</v>
      </c>
      <c r="AQ11" s="90">
        <f>('Dochody | Income'!AQ50+'Dochody | Income'!AR50+'Dochody | Income'!AS50+'Dochody | Income'!AT50)/'Bilans | Balance sheet'!AQ23</f>
        <v>5.3655402428751817E-2</v>
      </c>
      <c r="AR11" s="90">
        <f>('Dochody | Income'!AR50+'Dochody | Income'!AS50+'Dochody | Income'!AT50+'Dochody | Income'!AU50)/'Bilans | Balance sheet'!AR23</f>
        <v>4.204542428743395E-2</v>
      </c>
      <c r="AS11" s="87">
        <f>('Dochody | Income'!AS50+'Dochody | Income'!AT50+'Dochody | Income'!AU50+'Dochody | Income'!AV50)/'Bilans | Balance sheet'!AS23</f>
        <v>4.2284641316646214E-2</v>
      </c>
      <c r="AT11" s="118">
        <f>('Dochody | Income'!AT50+'Dochody | Income'!AU50+'Dochody | Income'!AV50+'Dochody | Income'!AW50)/'Bilans | Balance sheet'!AT23</f>
        <v>4.322531855020597E-2</v>
      </c>
      <c r="AU11" s="90">
        <f>('Dochody | Income'!AU50+'Dochody | Income'!AV50+'Dochody | Income'!AW50+'Dochody | Income'!AX50)/'Bilans | Balance sheet'!AU23</f>
        <v>3.5841656176392352E-2</v>
      </c>
      <c r="AV11" s="90">
        <f>('Dochody | Income'!AV50+'Dochody | Income'!AW50+'Dochody | Income'!AX50+'Dochody | Income'!AY50)/'Bilans | Balance sheet'!AV23</f>
        <v>3.3842132943849974E-2</v>
      </c>
      <c r="AW11" s="87">
        <f>('Dochody | Income'!AW50+'Dochody | Income'!AX50+'Dochody | Income'!AY50+'Dochody | Income'!AZ50)/'Bilans | Balance sheet'!AW23</f>
        <v>3.5233407934814852E-2</v>
      </c>
      <c r="AX11" s="118">
        <f>('Dochody | Income'!AX50+'Dochody | Income'!AY50+'Dochody | Income'!AZ50+'Dochody | Income'!BA50)/'Bilans | Balance sheet'!AX23</f>
        <v>3.6665138593232685E-2</v>
      </c>
      <c r="AY11" s="90">
        <f>('Dochody | Income'!AY50+'Dochody | Income'!AZ50+'Dochody | Income'!BA50+'Dochody | Income'!BB50)/'Bilans | Balance sheet'!AY23</f>
        <v>2.6382977338157629E-2</v>
      </c>
      <c r="AZ11" s="90">
        <f>('Dochody | Income'!AZ50+'Dochody | Income'!BA50+'Dochody | Income'!BB50+'Dochody | Income'!BC50)/'Bilans | Balance sheet'!AZ23</f>
        <v>1.272627048842964E-2</v>
      </c>
      <c r="BA11" s="87">
        <f>('Dochody | Income'!BA50+'Dochody | Income'!BB50+'Dochody | Income'!BC50+'Dochody | Income'!BD50)/'Bilans | Balance sheet'!BA23</f>
        <v>5.3623643318855396E-3</v>
      </c>
    </row>
    <row r="12" spans="1:91">
      <c r="A12" s="1"/>
      <c r="B12" s="95" t="s">
        <v>281</v>
      </c>
      <c r="C12" s="58" t="s">
        <v>301</v>
      </c>
      <c r="D12" s="13">
        <f>'Bilans | Balance sheet'!D15/'Bilans | Balance sheet'!D42</f>
        <v>1.0162634524211376</v>
      </c>
      <c r="E12" s="15">
        <f>'Bilans | Balance sheet'!E15/'Bilans | Balance sheet'!E42</f>
        <v>1.0069207683822801</v>
      </c>
      <c r="F12" s="136">
        <f>'Bilans | Balance sheet'!F15/'Bilans | Balance sheet'!F42</f>
        <v>0.99737200457798092</v>
      </c>
      <c r="G12" s="13">
        <f>'Bilans | Balance sheet'!G15/'Bilans | Balance sheet'!G42</f>
        <v>1.0123013507040852</v>
      </c>
      <c r="H12" s="13">
        <f>'Bilans | Balance sheet'!H15/'Bilans | Balance sheet'!H42</f>
        <v>1.0050582806575998</v>
      </c>
      <c r="I12" s="15">
        <f>'Bilans | Balance sheet'!I15/'Bilans | Balance sheet'!I42</f>
        <v>1.0795874268983918</v>
      </c>
      <c r="J12" s="13">
        <f>'Bilans | Balance sheet'!J15/'Bilans | Balance sheet'!J42</f>
        <v>1.0959035130272285</v>
      </c>
      <c r="K12" s="13">
        <f>'Bilans | Balance sheet'!K15/'Bilans | Balance sheet'!K42</f>
        <v>1.1316632647576146</v>
      </c>
      <c r="L12" s="13">
        <f>'Bilans | Balance sheet'!L15/'Bilans | Balance sheet'!L42</f>
        <v>1.1122827347705295</v>
      </c>
      <c r="M12" s="15">
        <f>'Bilans | Balance sheet'!M15/'Bilans | Balance sheet'!M42</f>
        <v>1.1219100963202295</v>
      </c>
      <c r="N12" s="13">
        <f>'Bilans | Balance sheet'!N15/'Bilans | Balance sheet'!N42</f>
        <v>1.122968394419684</v>
      </c>
      <c r="O12" s="13">
        <f>'Bilans | Balance sheet'!O15/'Bilans | Balance sheet'!O42</f>
        <v>1.1380364907925427</v>
      </c>
      <c r="P12" s="13">
        <f>'Bilans | Balance sheet'!P15/'Bilans | Balance sheet'!P42</f>
        <v>1.1248393687616982</v>
      </c>
      <c r="Q12" s="15">
        <f>'Bilans | Balance sheet'!Q15/'Bilans | Balance sheet'!Q42</f>
        <v>1.1641861869349763</v>
      </c>
      <c r="R12" s="119">
        <f>'Bilans | Balance sheet'!R15/'Bilans | Balance sheet'!R42</f>
        <v>1.144704929222657</v>
      </c>
      <c r="S12" s="13">
        <f>'Bilans | Balance sheet'!S15/'Bilans | Balance sheet'!S42</f>
        <v>1.1425072569832619</v>
      </c>
      <c r="T12" s="13">
        <f>'Bilans | Balance sheet'!T15/'Bilans | Balance sheet'!T42</f>
        <v>1.1121161296011493</v>
      </c>
      <c r="U12" s="15">
        <f>'Bilans | Balance sheet'!U15/'Bilans | Balance sheet'!U42</f>
        <v>1.0671976517909136</v>
      </c>
      <c r="V12" s="13">
        <f>'Bilans | Balance sheet'!V15/'Bilans | Balance sheet'!V42</f>
        <v>1.0698949392092141</v>
      </c>
      <c r="W12" s="13">
        <f>'Bilans | Balance sheet'!W15/'Bilans | Balance sheet'!W42</f>
        <v>1.1228598853228493</v>
      </c>
      <c r="X12" s="13">
        <f>'Bilans | Balance sheet'!X15/'Bilans | Balance sheet'!X42</f>
        <v>1.1411588718602268</v>
      </c>
      <c r="Y12" s="15">
        <f>'Bilans | Balance sheet'!Y15/'Bilans | Balance sheet'!Y42</f>
        <v>1.1646190400643013</v>
      </c>
      <c r="Z12" s="13">
        <f>'Bilans | Balance sheet'!Z15/'Bilans | Balance sheet'!Z42</f>
        <v>1.128906411860171</v>
      </c>
      <c r="AA12" s="13">
        <f>'Bilans | Balance sheet'!AA15/'Bilans | Balance sheet'!AA42</f>
        <v>1.1411271221258097</v>
      </c>
      <c r="AB12" s="13">
        <f>'Bilans | Balance sheet'!AB15/'Bilans | Balance sheet'!AB42</f>
        <v>1.1010720643570338</v>
      </c>
      <c r="AC12" s="15">
        <f>'Bilans | Balance sheet'!AC15/'Bilans | Balance sheet'!AC42</f>
        <v>1.1016547746454579</v>
      </c>
      <c r="AD12" s="13">
        <f>'Bilans | Balance sheet'!AD15/'Bilans | Balance sheet'!AD42</f>
        <v>1.1041002663454211</v>
      </c>
      <c r="AE12" s="13">
        <f>'Bilans | Balance sheet'!AE15/'Bilans | Balance sheet'!AE42</f>
        <v>1.1348185202425833</v>
      </c>
      <c r="AF12" s="13">
        <f>'Bilans | Balance sheet'!AF15/'Bilans | Balance sheet'!AF42</f>
        <v>1.1141756765023463</v>
      </c>
      <c r="AG12" s="15">
        <f>'Bilans | Balance sheet'!AG15/'Bilans | Balance sheet'!AG42</f>
        <v>1.1177898174311556</v>
      </c>
      <c r="AH12" s="13">
        <f>'Bilans | Balance sheet'!AH15/'Bilans | Balance sheet'!AH42</f>
        <v>1.1301083857931244</v>
      </c>
      <c r="AI12" s="13">
        <f>'Bilans | Balance sheet'!AI15/'Bilans | Balance sheet'!AI42</f>
        <v>1.1157824737291557</v>
      </c>
      <c r="AJ12" s="13">
        <f>'Bilans | Balance sheet'!AJ15/'Bilans | Balance sheet'!AJ42</f>
        <v>1.1010477591095618</v>
      </c>
      <c r="AK12" s="15">
        <f>'Bilans | Balance sheet'!AK15/'Bilans | Balance sheet'!AK42</f>
        <v>1.1291105921829991</v>
      </c>
      <c r="AL12" s="13">
        <f>'Bilans | Balance sheet'!AL15/'Bilans | Balance sheet'!AL42</f>
        <v>1.1468724275684841</v>
      </c>
      <c r="AM12" s="13">
        <f>'Bilans | Balance sheet'!AM15/'Bilans | Balance sheet'!AM42</f>
        <v>1.1689426036407038</v>
      </c>
      <c r="AN12" s="13">
        <f>'Bilans | Balance sheet'!AN15/'Bilans | Balance sheet'!AN42</f>
        <v>1.1265241803793311</v>
      </c>
      <c r="AO12" s="15">
        <f>'Bilans | Balance sheet'!AO15/'Bilans | Balance sheet'!AO42</f>
        <v>1.1565664480631017</v>
      </c>
      <c r="AP12" s="13">
        <f>'Bilans | Balance sheet'!AP15/'Bilans | Balance sheet'!AP42</f>
        <v>1.1675655409126628</v>
      </c>
      <c r="AQ12" s="13">
        <f>'Bilans | Balance sheet'!AQ15/'Bilans | Balance sheet'!AQ42</f>
        <v>1.1735797907019581</v>
      </c>
      <c r="AR12" s="13">
        <f>'Bilans | Balance sheet'!AR15/'Bilans | Balance sheet'!AR42</f>
        <v>1.1307126185479608</v>
      </c>
      <c r="AS12" s="15">
        <f>'Bilans | Balance sheet'!AS15/'Bilans | Balance sheet'!AS42</f>
        <v>1.157278654838406</v>
      </c>
      <c r="AT12" s="13">
        <f>'Bilans | Balance sheet'!AT15/'Bilans | Balance sheet'!AT42</f>
        <v>1.1146093335570977</v>
      </c>
      <c r="AU12" s="13">
        <f>'Bilans | Balance sheet'!AU15/'Bilans | Balance sheet'!AU42</f>
        <v>1.1369394846707515</v>
      </c>
      <c r="AV12" s="13">
        <f>'Bilans | Balance sheet'!AV15/'Bilans | Balance sheet'!AV42</f>
        <v>1.0633843048141849</v>
      </c>
      <c r="AW12" s="15">
        <f>'Bilans | Balance sheet'!AW15/'Bilans | Balance sheet'!AW42</f>
        <v>1.0717707862488528</v>
      </c>
      <c r="AX12" s="13">
        <f>'Bilans | Balance sheet'!AX15/'Bilans | Balance sheet'!AX42</f>
        <v>1.0852225896888892</v>
      </c>
      <c r="AY12" s="13">
        <f>'Bilans | Balance sheet'!AY15/'Bilans | Balance sheet'!AY42</f>
        <v>1.0804679341351007</v>
      </c>
      <c r="AZ12" s="13">
        <f>'Bilans | Balance sheet'!AZ15/'Bilans | Balance sheet'!AZ42</f>
        <v>1.0745098353138116</v>
      </c>
      <c r="BA12" s="15">
        <f>'Bilans | Balance sheet'!BA15/'Bilans | Balance sheet'!BA42</f>
        <v>1.0586469165295069</v>
      </c>
    </row>
    <row r="13" spans="1:91">
      <c r="A13" s="1"/>
      <c r="B13" s="95" t="s">
        <v>282</v>
      </c>
      <c r="C13" s="58" t="s">
        <v>302</v>
      </c>
      <c r="D13" s="13">
        <f>('Bilans | Balance sheet'!D15-'Bilans | Balance sheet'!D16)/'Bilans | Balance sheet'!D42</f>
        <v>0.619521878986109</v>
      </c>
      <c r="E13" s="15">
        <f>('Bilans | Balance sheet'!E15-'Bilans | Balance sheet'!E16)/'Bilans | Balance sheet'!E42</f>
        <v>0.61129896526808536</v>
      </c>
      <c r="F13" s="136">
        <f>('Bilans | Balance sheet'!F15-'Bilans | Balance sheet'!F16)/'Bilans | Balance sheet'!F42</f>
        <v>0.59929766888229352</v>
      </c>
      <c r="G13" s="13">
        <f>('Bilans | Balance sheet'!G15-'Bilans | Balance sheet'!G16)/'Bilans | Balance sheet'!G42</f>
        <v>0.58190531292027214</v>
      </c>
      <c r="H13" s="13">
        <f>('Bilans | Balance sheet'!H15-'Bilans | Balance sheet'!H16)/'Bilans | Balance sheet'!H42</f>
        <v>0.53997359240437359</v>
      </c>
      <c r="I13" s="15">
        <f>('Bilans | Balance sheet'!I15-'Bilans | Balance sheet'!I16)/'Bilans | Balance sheet'!I42</f>
        <v>0.52948113602644686</v>
      </c>
      <c r="J13" s="13">
        <f>('Bilans | Balance sheet'!J15-'Bilans | Balance sheet'!J16)/'Bilans | Balance sheet'!J42</f>
        <v>0.56353181305907096</v>
      </c>
      <c r="K13" s="13">
        <f>('Bilans | Balance sheet'!K15-'Bilans | Balance sheet'!K16)/'Bilans | Balance sheet'!K42</f>
        <v>0.56408027574317732</v>
      </c>
      <c r="L13" s="13">
        <f>('Bilans | Balance sheet'!L15-'Bilans | Balance sheet'!L16)/'Bilans | Balance sheet'!L42</f>
        <v>0.55014112359326084</v>
      </c>
      <c r="M13" s="15">
        <f>('Bilans | Balance sheet'!M15-'Bilans | Balance sheet'!M16)/'Bilans | Balance sheet'!M42</f>
        <v>0.53242601280719182</v>
      </c>
      <c r="N13" s="13">
        <f>('Bilans | Balance sheet'!N15-'Bilans | Balance sheet'!N16)/'Bilans | Balance sheet'!N42</f>
        <v>0.55284054542253869</v>
      </c>
      <c r="O13" s="13">
        <f>('Bilans | Balance sheet'!O15-'Bilans | Balance sheet'!O16)/'Bilans | Balance sheet'!O42</f>
        <v>0.53965896355543252</v>
      </c>
      <c r="P13" s="13">
        <f>('Bilans | Balance sheet'!P15-'Bilans | Balance sheet'!P16)/'Bilans | Balance sheet'!P42</f>
        <v>0.58718475238131695</v>
      </c>
      <c r="Q13" s="15">
        <f>('Bilans | Balance sheet'!Q15-'Bilans | Balance sheet'!Q16)/'Bilans | Balance sheet'!Q42</f>
        <v>0.53472730673880542</v>
      </c>
      <c r="R13" s="119">
        <f>('Bilans | Balance sheet'!R15-'Bilans | Balance sheet'!R16)/'Bilans | Balance sheet'!R42</f>
        <v>0.62852044238928295</v>
      </c>
      <c r="S13" s="13">
        <f>('Bilans | Balance sheet'!S15-'Bilans | Balance sheet'!S16)/'Bilans | Balance sheet'!S42</f>
        <v>0.56922112397218683</v>
      </c>
      <c r="T13" s="13">
        <f>('Bilans | Balance sheet'!T15-'Bilans | Balance sheet'!T16)/'Bilans | Balance sheet'!T42</f>
        <v>0.5646750148616998</v>
      </c>
      <c r="U13" s="15">
        <f>('Bilans | Balance sheet'!U15-'Bilans | Balance sheet'!U16)/'Bilans | Balance sheet'!U42</f>
        <v>0.52976631242334093</v>
      </c>
      <c r="V13" s="13">
        <f>('Bilans | Balance sheet'!V15-'Bilans | Balance sheet'!V16)/'Bilans | Balance sheet'!V42</f>
        <v>0.60450072312350589</v>
      </c>
      <c r="W13" s="13">
        <f>('Bilans | Balance sheet'!W15-'Bilans | Balance sheet'!W16)/'Bilans | Balance sheet'!W42</f>
        <v>0.5934313957872257</v>
      </c>
      <c r="X13" s="13">
        <f>('Bilans | Balance sheet'!X15-'Bilans | Balance sheet'!X16)/'Bilans | Balance sheet'!X42</f>
        <v>0.57289085359152392</v>
      </c>
      <c r="Y13" s="15">
        <f>('Bilans | Balance sheet'!Y15-'Bilans | Balance sheet'!Y16)/'Bilans | Balance sheet'!Y42</f>
        <v>0.57478352018223955</v>
      </c>
      <c r="Z13" s="13">
        <f>('Bilans | Balance sheet'!Z15-'Bilans | Balance sheet'!Z16)/'Bilans | Balance sheet'!Z42</f>
        <v>0.70094772734949995</v>
      </c>
      <c r="AA13" s="13">
        <f>('Bilans | Balance sheet'!AA15-'Bilans | Balance sheet'!AA16)/'Bilans | Balance sheet'!AA42</f>
        <v>0.69122973612185257</v>
      </c>
      <c r="AB13" s="13">
        <f>('Bilans | Balance sheet'!AB15-'Bilans | Balance sheet'!AB16)/'Bilans | Balance sheet'!AB42</f>
        <v>0.64945510411939689</v>
      </c>
      <c r="AC13" s="15">
        <f>('Bilans | Balance sheet'!AC15-'Bilans | Balance sheet'!AC16)/'Bilans | Balance sheet'!AC42</f>
        <v>0.66300116896443662</v>
      </c>
      <c r="AD13" s="13">
        <f>('Bilans | Balance sheet'!AD15-'Bilans | Balance sheet'!AD16)/'Bilans | Balance sheet'!AD42</f>
        <v>0.7050906934925022</v>
      </c>
      <c r="AE13" s="13">
        <f>('Bilans | Balance sheet'!AE15-'Bilans | Balance sheet'!AE16)/'Bilans | Balance sheet'!AE42</f>
        <v>0.74724959740272057</v>
      </c>
      <c r="AF13" s="13">
        <f>('Bilans | Balance sheet'!AF15-'Bilans | Balance sheet'!AF16)/'Bilans | Balance sheet'!AF42</f>
        <v>0.71044732570534141</v>
      </c>
      <c r="AG13" s="15">
        <f>('Bilans | Balance sheet'!AG15-'Bilans | Balance sheet'!AG16)/'Bilans | Balance sheet'!AG42</f>
        <v>0.64985770631209006</v>
      </c>
      <c r="AH13" s="13">
        <f>('Bilans | Balance sheet'!AH15-'Bilans | Balance sheet'!AH16)/'Bilans | Balance sheet'!AH42</f>
        <v>0.64950099525153238</v>
      </c>
      <c r="AI13" s="13">
        <f>('Bilans | Balance sheet'!AI15-'Bilans | Balance sheet'!AI16)/'Bilans | Balance sheet'!AI42</f>
        <v>0.70788554821857985</v>
      </c>
      <c r="AJ13" s="13">
        <f>('Bilans | Balance sheet'!AJ15-'Bilans | Balance sheet'!AJ16)/'Bilans | Balance sheet'!AJ42</f>
        <v>0.65446931964435684</v>
      </c>
      <c r="AK13" s="15">
        <f>('Bilans | Balance sheet'!AK15-'Bilans | Balance sheet'!AK16)/'Bilans | Balance sheet'!AK42</f>
        <v>0.64220499562734601</v>
      </c>
      <c r="AL13" s="13">
        <f>('Bilans | Balance sheet'!AL15-'Bilans | Balance sheet'!AL16)/'Bilans | Balance sheet'!AL42</f>
        <v>0.63712828682640432</v>
      </c>
      <c r="AM13" s="13">
        <f>('Bilans | Balance sheet'!AM15-'Bilans | Balance sheet'!AM16)/'Bilans | Balance sheet'!AM42</f>
        <v>0.73041329553633905</v>
      </c>
      <c r="AN13" s="13">
        <f>('Bilans | Balance sheet'!AN15-'Bilans | Balance sheet'!AN16)/'Bilans | Balance sheet'!AN42</f>
        <v>0.65702157191644173</v>
      </c>
      <c r="AO13" s="15">
        <f>('Bilans | Balance sheet'!AO15-'Bilans | Balance sheet'!AO16)/'Bilans | Balance sheet'!AO42</f>
        <v>0.62368746731432301</v>
      </c>
      <c r="AP13" s="13">
        <f>('Bilans | Balance sheet'!AP15-'Bilans | Balance sheet'!AP16)/'Bilans | Balance sheet'!AP42</f>
        <v>0.66386678402355848</v>
      </c>
      <c r="AQ13" s="13">
        <f>('Bilans | Balance sheet'!AQ15-'Bilans | Balance sheet'!AQ16)/'Bilans | Balance sheet'!AQ42</f>
        <v>0.75759126755454376</v>
      </c>
      <c r="AR13" s="13">
        <f>('Bilans | Balance sheet'!AR15-'Bilans | Balance sheet'!AR16)/'Bilans | Balance sheet'!AR42</f>
        <v>0.6692005460822108</v>
      </c>
      <c r="AS13" s="15">
        <f>('Bilans | Balance sheet'!AS15-'Bilans | Balance sheet'!AS16)/'Bilans | Balance sheet'!AS42</f>
        <v>0.671273444035974</v>
      </c>
      <c r="AT13" s="13">
        <f>('Bilans | Balance sheet'!AT15-'Bilans | Balance sheet'!AT16)/'Bilans | Balance sheet'!AT42</f>
        <v>0.66169782844968095</v>
      </c>
      <c r="AU13" s="13">
        <f>('Bilans | Balance sheet'!AU15-'Bilans | Balance sheet'!AU16)/'Bilans | Balance sheet'!AU42</f>
        <v>0.74854454412364357</v>
      </c>
      <c r="AV13" s="13">
        <f>('Bilans | Balance sheet'!AV15-'Bilans | Balance sheet'!AV16)/'Bilans | Balance sheet'!AV42</f>
        <v>0.63408524645362097</v>
      </c>
      <c r="AW13" s="15">
        <f>('Bilans | Balance sheet'!AW15-'Bilans | Balance sheet'!AW16)/'Bilans | Balance sheet'!AW42</f>
        <v>0.59527379049089024</v>
      </c>
      <c r="AX13" s="13">
        <f>('Bilans | Balance sheet'!AX15-'Bilans | Balance sheet'!AX16)/'Bilans | Balance sheet'!AX42</f>
        <v>0.67511382509227014</v>
      </c>
      <c r="AY13" s="13">
        <f>('Bilans | Balance sheet'!AY15-'Bilans | Balance sheet'!AY16)/'Bilans | Balance sheet'!AY42</f>
        <v>0.672841617150297</v>
      </c>
      <c r="AZ13" s="13">
        <f>('Bilans | Balance sheet'!AZ15-'Bilans | Balance sheet'!AZ16)/'Bilans | Balance sheet'!AZ42</f>
        <v>0.64059226614887343</v>
      </c>
      <c r="BA13" s="15">
        <f>('Bilans | Balance sheet'!BA15-'Bilans | Balance sheet'!BA16)/'Bilans | Balance sheet'!BA42</f>
        <v>0.61967825183512526</v>
      </c>
    </row>
    <row r="14" spans="1:91">
      <c r="A14" s="1"/>
      <c r="B14" s="95" t="s">
        <v>283</v>
      </c>
      <c r="C14" s="97" t="s">
        <v>303</v>
      </c>
      <c r="D14" s="13">
        <f>'Bilans | Balance sheet'!D34/'Bilans | Balance sheet'!D23</f>
        <v>0.73117070099357662</v>
      </c>
      <c r="E14" s="15">
        <f>'Bilans | Balance sheet'!E34/'Bilans | Balance sheet'!E23</f>
        <v>0.72867298728425345</v>
      </c>
      <c r="F14" s="136">
        <f>'Bilans | Balance sheet'!F34/'Bilans | Balance sheet'!F23</f>
        <v>0.73015543810350103</v>
      </c>
      <c r="G14" s="13">
        <f>'Bilans | Balance sheet'!G34/'Bilans | Balance sheet'!G23</f>
        <v>0.71876202163742331</v>
      </c>
      <c r="H14" s="13">
        <f>'Bilans | Balance sheet'!H34/'Bilans | Balance sheet'!H23</f>
        <v>0.7468554180219299</v>
      </c>
      <c r="I14" s="15">
        <f>'Bilans | Balance sheet'!I34/'Bilans | Balance sheet'!I23</f>
        <v>0.72339331741950175</v>
      </c>
      <c r="J14" s="13">
        <f>'Bilans | Balance sheet'!J34/'Bilans | Balance sheet'!J23</f>
        <v>0.70144011423673391</v>
      </c>
      <c r="K14" s="13">
        <f>'Bilans | Balance sheet'!K34/'Bilans | Balance sheet'!K23</f>
        <v>0.69248393409500453</v>
      </c>
      <c r="L14" s="13">
        <f>'Bilans | Balance sheet'!L34/'Bilans | Balance sheet'!L23</f>
        <v>0.71607240497616054</v>
      </c>
      <c r="M14" s="15">
        <f>'Bilans | Balance sheet'!M34/'Bilans | Balance sheet'!M23</f>
        <v>0.71296312667423156</v>
      </c>
      <c r="N14" s="13">
        <f>'Bilans | Balance sheet'!N34/'Bilans | Balance sheet'!N23</f>
        <v>0.71259619474691349</v>
      </c>
      <c r="O14" s="13">
        <f>'Bilans | Balance sheet'!O34/'Bilans | Balance sheet'!O23</f>
        <v>0.71323436203410828</v>
      </c>
      <c r="P14" s="13">
        <f>'Bilans | Balance sheet'!P34/'Bilans | Balance sheet'!P23</f>
        <v>0.72024921442201728</v>
      </c>
      <c r="Q14" s="15">
        <f>'Bilans | Balance sheet'!Q34/'Bilans | Balance sheet'!Q23</f>
        <v>0.70886524882919011</v>
      </c>
      <c r="R14" s="119">
        <f>'Bilans | Balance sheet'!R34/'Bilans | Balance sheet'!R23</f>
        <v>0.71357277510062656</v>
      </c>
      <c r="S14" s="13">
        <f>'Bilans | Balance sheet'!S34/'Bilans | Balance sheet'!S23</f>
        <v>0.71348534654552009</v>
      </c>
      <c r="T14" s="13">
        <f>'Bilans | Balance sheet'!T34/'Bilans | Balance sheet'!T23</f>
        <v>0.74040665084657376</v>
      </c>
      <c r="U14" s="15">
        <f>'Bilans | Balance sheet'!U34/'Bilans | Balance sheet'!U23</f>
        <v>0.74793631296379826</v>
      </c>
      <c r="V14" s="13">
        <f>'Bilans | Balance sheet'!V34/'Bilans | Balance sheet'!V23</f>
        <v>0.72212847465211183</v>
      </c>
      <c r="W14" s="13">
        <f>'Bilans | Balance sheet'!W34/'Bilans | Balance sheet'!W23</f>
        <v>0.69974450165579904</v>
      </c>
      <c r="X14" s="13">
        <f>'Bilans | Balance sheet'!X34/'Bilans | Balance sheet'!X23</f>
        <v>0.71630354992057332</v>
      </c>
      <c r="Y14" s="15">
        <f>'Bilans | Balance sheet'!Y34/'Bilans | Balance sheet'!Y23</f>
        <v>0.70039605649980163</v>
      </c>
      <c r="Z14" s="13">
        <f>'Bilans | Balance sheet'!Z34/'Bilans | Balance sheet'!Z23</f>
        <v>0.71456399896389278</v>
      </c>
      <c r="AA14" s="13">
        <f>'Bilans | Balance sheet'!AA34/'Bilans | Balance sheet'!AA23</f>
        <v>0.7269661557157775</v>
      </c>
      <c r="AB14" s="13">
        <f>'Bilans | Balance sheet'!AB34/'Bilans | Balance sheet'!AB23</f>
        <v>0.7559504294607996</v>
      </c>
      <c r="AC14" s="15">
        <f>'Bilans | Balance sheet'!AC34/'Bilans | Balance sheet'!AC23</f>
        <v>0.75048113158535701</v>
      </c>
      <c r="AD14" s="13">
        <f>'Bilans | Balance sheet'!AD34/'Bilans | Balance sheet'!AD23</f>
        <v>0.74770952292520665</v>
      </c>
      <c r="AE14" s="13">
        <f>'Bilans | Balance sheet'!AE34/'Bilans | Balance sheet'!AE23</f>
        <v>0.75938601573964737</v>
      </c>
      <c r="AF14" s="13">
        <f>'Bilans | Balance sheet'!AF34/'Bilans | Balance sheet'!AF23</f>
        <v>0.75038331678795434</v>
      </c>
      <c r="AG14" s="15">
        <f>'Bilans | Balance sheet'!AG34/'Bilans | Balance sheet'!AG23</f>
        <v>0.75029303874520192</v>
      </c>
      <c r="AH14" s="13">
        <f>'Bilans | Balance sheet'!AH34/'Bilans | Balance sheet'!AH23</f>
        <v>0.73358049510961409</v>
      </c>
      <c r="AI14" s="13">
        <f>'Bilans | Balance sheet'!AI34/'Bilans | Balance sheet'!AI23</f>
        <v>0.75902653184347002</v>
      </c>
      <c r="AJ14" s="13">
        <f>'Bilans | Balance sheet'!AJ34/'Bilans | Balance sheet'!AJ23</f>
        <v>0.75254997219507802</v>
      </c>
      <c r="AK14" s="15">
        <f>'Bilans | Balance sheet'!AK34/'Bilans | Balance sheet'!AK23</f>
        <v>0.7307717672014532</v>
      </c>
      <c r="AL14" s="13">
        <f>'Bilans | Balance sheet'!AL34/'Bilans | Balance sheet'!AL23</f>
        <v>0.71904815947392309</v>
      </c>
      <c r="AM14" s="13">
        <f>'Bilans | Balance sheet'!AM34/'Bilans | Balance sheet'!AM23</f>
        <v>0.70016498825598794</v>
      </c>
      <c r="AN14" s="13">
        <f>'Bilans | Balance sheet'!AN34/'Bilans | Balance sheet'!AN23</f>
        <v>0.71563597132613688</v>
      </c>
      <c r="AO14" s="15">
        <f>'Bilans | Balance sheet'!AO34/'Bilans | Balance sheet'!AO23</f>
        <v>0.69668799783122892</v>
      </c>
      <c r="AP14" s="13">
        <f>'Bilans | Balance sheet'!AP34/'Bilans | Balance sheet'!AP23</f>
        <v>0.68632804025316518</v>
      </c>
      <c r="AQ14" s="13">
        <f>'Bilans | Balance sheet'!AQ34/'Bilans | Balance sheet'!AQ23</f>
        <v>0.71440116423833055</v>
      </c>
      <c r="AR14" s="13">
        <f>'Bilans | Balance sheet'!AR34/'Bilans | Balance sheet'!AR23</f>
        <v>0.7302479949348063</v>
      </c>
      <c r="AS14" s="15">
        <f>'Bilans | Balance sheet'!AS34/'Bilans | Balance sheet'!AS23</f>
        <v>0.71093414010463463</v>
      </c>
      <c r="AT14" s="13">
        <f>'Bilans | Balance sheet'!AT34/'Bilans | Balance sheet'!AT23</f>
        <v>0.72170780818116997</v>
      </c>
      <c r="AU14" s="13">
        <f>'Bilans | Balance sheet'!AU34/'Bilans | Balance sheet'!AU23</f>
        <v>0.74143468924920319</v>
      </c>
      <c r="AV14" s="13">
        <f>'Bilans | Balance sheet'!AV34/'Bilans | Balance sheet'!AV23</f>
        <v>0.76723119277084306</v>
      </c>
      <c r="AW14" s="15">
        <f>'Bilans | Balance sheet'!AW34/'Bilans | Balance sheet'!AW23</f>
        <v>0.75616067194569592</v>
      </c>
      <c r="AX14" s="13">
        <f>'Bilans | Balance sheet'!AX34/'Bilans | Balance sheet'!AX23</f>
        <v>0.7426214407018914</v>
      </c>
      <c r="AY14" s="13">
        <f>'Bilans | Balance sheet'!AY34/'Bilans | Balance sheet'!AY23</f>
        <v>0.7668662445552441</v>
      </c>
      <c r="AZ14" s="13">
        <f>'Bilans | Balance sheet'!AZ34/'Bilans | Balance sheet'!AZ23</f>
        <v>0.76628398167933465</v>
      </c>
      <c r="BA14" s="15">
        <f>'Bilans | Balance sheet'!BA34/'Bilans | Balance sheet'!BA23</f>
        <v>0.76282907550706636</v>
      </c>
    </row>
    <row r="15" spans="1:91">
      <c r="A15" s="1"/>
      <c r="B15" s="95" t="s">
        <v>284</v>
      </c>
      <c r="C15" s="58" t="s">
        <v>304</v>
      </c>
      <c r="D15" s="13">
        <f>'Bilans | Balance sheet'!D34/'Bilans | Balance sheet'!D27</f>
        <v>2.7198326365415468</v>
      </c>
      <c r="E15" s="15">
        <f>'Bilans | Balance sheet'!E34/'Bilans | Balance sheet'!E27</f>
        <v>2.6855895400567502</v>
      </c>
      <c r="F15" s="136">
        <f>'Bilans | Balance sheet'!F34/'Bilans | Balance sheet'!F27</f>
        <v>2.7058371418415246</v>
      </c>
      <c r="G15" s="13">
        <f>'Bilans | Balance sheet'!G34/'Bilans | Balance sheet'!G27</f>
        <v>2.5557075392953625</v>
      </c>
      <c r="H15" s="13">
        <f>'Bilans | Balance sheet'!H34/'Bilans | Balance sheet'!H27</f>
        <v>2.9503116842794217</v>
      </c>
      <c r="I15" s="15">
        <f>'Bilans | Balance sheet'!I34/'Bilans | Balance sheet'!I27</f>
        <v>2.6152416516870658</v>
      </c>
      <c r="J15" s="13">
        <f>'Bilans | Balance sheet'!J34/'Bilans | Balance sheet'!J27</f>
        <v>2.3494117853224235</v>
      </c>
      <c r="K15" s="13">
        <f>'Bilans | Balance sheet'!K34/'Bilans | Balance sheet'!K27</f>
        <v>2.2518626207612229</v>
      </c>
      <c r="L15" s="13">
        <f>'Bilans | Balance sheet'!L34/'Bilans | Balance sheet'!L27</f>
        <v>2.5220246905413921</v>
      </c>
      <c r="M15" s="15">
        <f>'Bilans | Balance sheet'!M34/'Bilans | Balance sheet'!M27</f>
        <v>2.4838729547651703</v>
      </c>
      <c r="N15" s="13">
        <f>'Bilans | Balance sheet'!N34/'Bilans | Balance sheet'!N27</f>
        <v>2.4794250518687639</v>
      </c>
      <c r="O15" s="13">
        <f>'Bilans | Balance sheet'!O34/'Bilans | Balance sheet'!O27</f>
        <v>2.4871681526882976</v>
      </c>
      <c r="P15" s="13">
        <f>'Bilans | Balance sheet'!P34/'Bilans | Balance sheet'!P27</f>
        <v>2.5746101585878938</v>
      </c>
      <c r="Q15" s="15">
        <f>'Bilans | Balance sheet'!Q34/'Bilans | Balance sheet'!Q27</f>
        <v>2.4348355734877418</v>
      </c>
      <c r="R15" s="119">
        <f>'Bilans | Balance sheet'!R34/'Bilans | Balance sheet'!R27</f>
        <v>2.4912882333420523</v>
      </c>
      <c r="S15" s="13">
        <f>'Bilans | Balance sheet'!S34/'Bilans | Balance sheet'!S27</f>
        <v>2.4902228836923177</v>
      </c>
      <c r="T15" s="13">
        <f>'Bilans | Balance sheet'!T34/'Bilans | Balance sheet'!T27</f>
        <v>2.8521788142707019</v>
      </c>
      <c r="U15" s="15">
        <f>'Bilans | Balance sheet'!U34/'Bilans | Balance sheet'!U27</f>
        <v>2.9672513393663831</v>
      </c>
      <c r="V15" s="13">
        <f>'Bilans | Balance sheet'!V34/'Bilans | Balance sheet'!V27</f>
        <v>2.5987854413942761</v>
      </c>
      <c r="W15" s="13">
        <f>'Bilans | Balance sheet'!W34/'Bilans | Balance sheet'!W27</f>
        <v>2.3304968785405547</v>
      </c>
      <c r="X15" s="13">
        <f>'Bilans | Balance sheet'!X34/'Bilans | Balance sheet'!X27</f>
        <v>2.52489430065138</v>
      </c>
      <c r="Y15" s="15">
        <f>'Bilans | Balance sheet'!Y34/'Bilans | Balance sheet'!Y27</f>
        <v>2.337739778446335</v>
      </c>
      <c r="Z15" s="13">
        <f>'Bilans | Balance sheet'!Z34/'Bilans | Balance sheet'!Z27</f>
        <v>2.503412310886119</v>
      </c>
      <c r="AA15" s="13">
        <f>'Bilans | Balance sheet'!AA34/'Bilans | Balance sheet'!AA27</f>
        <v>2.6625496103663293</v>
      </c>
      <c r="AB15" s="13">
        <f>'Bilans | Balance sheet'!AB34/'Bilans | Balance sheet'!AB27</f>
        <v>3.0975282103164989</v>
      </c>
      <c r="AC15" s="15">
        <f>'Bilans | Balance sheet'!AC34/'Bilans | Balance sheet'!AC27</f>
        <v>3.0077129491395023</v>
      </c>
      <c r="AD15" s="13">
        <f>'Bilans | Balance sheet'!AD34/'Bilans | Balance sheet'!AD27</f>
        <v>2.9636850807632462</v>
      </c>
      <c r="AE15" s="13">
        <f>'Bilans | Balance sheet'!AE34/'Bilans | Balance sheet'!AE27</f>
        <v>3.1560344178415085</v>
      </c>
      <c r="AF15" s="13">
        <f>'Bilans | Balance sheet'!AF34/'Bilans | Balance sheet'!AF27</f>
        <v>3.0061424866186108</v>
      </c>
      <c r="AG15" s="15">
        <f>'Bilans | Balance sheet'!AG34/'Bilans | Balance sheet'!AG27</f>
        <v>3.0046941219972871</v>
      </c>
      <c r="AH15" s="13">
        <f>'Bilans | Balance sheet'!AH34/'Bilans | Balance sheet'!AH27</f>
        <v>2.753478936954838</v>
      </c>
      <c r="AI15" s="13">
        <f>'Bilans | Balance sheet'!AI34/'Bilans | Balance sheet'!AI27</f>
        <v>3.1498344512783714</v>
      </c>
      <c r="AJ15" s="13">
        <f>'Bilans | Balance sheet'!AJ34/'Bilans | Balance sheet'!AJ27</f>
        <v>3.0412199944804748</v>
      </c>
      <c r="AK15" s="15">
        <f>'Bilans | Balance sheet'!AK34/'Bilans | Balance sheet'!AK27</f>
        <v>2.7143207070272668</v>
      </c>
      <c r="AL15" s="13">
        <f>'Bilans | Balance sheet'!AL34/'Bilans | Balance sheet'!AL27</f>
        <v>2.5593288804498275</v>
      </c>
      <c r="AM15" s="13">
        <f>'Bilans | Balance sheet'!AM34/'Bilans | Balance sheet'!AM27</f>
        <v>2.3351675449222142</v>
      </c>
      <c r="AN15" s="13">
        <f>'Bilans | Balance sheet'!AN34/'Bilans | Balance sheet'!AN27</f>
        <v>2.5166191893662444</v>
      </c>
      <c r="AO15" s="15">
        <f>'Bilans | Balance sheet'!AO34/'Bilans | Balance sheet'!AO27</f>
        <v>2.2969351454927662</v>
      </c>
      <c r="AP15" s="13">
        <f>'Bilans | Balance sheet'!AP34/'Bilans | Balance sheet'!AP27</f>
        <v>2.1880439705452206</v>
      </c>
      <c r="AQ15" s="13">
        <f>'Bilans | Balance sheet'!AQ34/'Bilans | Balance sheet'!AQ27</f>
        <v>2.5014148336182078</v>
      </c>
      <c r="AR15" s="13">
        <f>'Bilans | Balance sheet'!AR34/'Bilans | Balance sheet'!AR27</f>
        <v>2.7071086821331307</v>
      </c>
      <c r="AS15" s="15">
        <f>'Bilans | Balance sheet'!AS34/'Bilans | Balance sheet'!AS27</f>
        <v>2.4594192491703279</v>
      </c>
      <c r="AT15" s="13">
        <f>'Bilans | Balance sheet'!AT34/'Bilans | Balance sheet'!AT27</f>
        <v>2.5933455174013869</v>
      </c>
      <c r="AU15" s="13">
        <f>'Bilans | Balance sheet'!AU34/'Bilans | Balance sheet'!AU27</f>
        <v>2.8674948201531638</v>
      </c>
      <c r="AV15" s="13">
        <f>'Bilans | Balance sheet'!AV34/'Bilans | Balance sheet'!AV27</f>
        <v>3.2961082797297516</v>
      </c>
      <c r="AW15" s="15">
        <f>'Bilans | Balance sheet'!AW34/'Bilans | Balance sheet'!AW27</f>
        <v>3.101061169990166</v>
      </c>
      <c r="AX15" s="13">
        <f>'Bilans | Balance sheet'!AX34/'Bilans | Balance sheet'!AX27</f>
        <v>2.8853275219469627</v>
      </c>
      <c r="AY15" s="13">
        <f>'Bilans | Balance sheet'!AY34/'Bilans | Balance sheet'!AY27</f>
        <v>3.2893831401303149</v>
      </c>
      <c r="AZ15" s="13">
        <f>'Bilans | Balance sheet'!AZ34/'Bilans | Balance sheet'!AZ27</f>
        <v>3.27869688686879</v>
      </c>
      <c r="BA15" s="15">
        <f>'Bilans | Balance sheet'!BA34/'Bilans | Balance sheet'!BA27</f>
        <v>3.2163684361309421</v>
      </c>
    </row>
    <row r="16" spans="1:91" s="6" customFormat="1">
      <c r="A16" s="4"/>
      <c r="B16" s="95" t="s">
        <v>285</v>
      </c>
      <c r="C16" s="58" t="s">
        <v>305</v>
      </c>
      <c r="D16" s="13">
        <f>'Bilans | Balance sheet'!D35/'Bilans | Balance sheet'!D27</f>
        <v>0.14595827895657362</v>
      </c>
      <c r="E16" s="15">
        <f>'Bilans | Balance sheet'!E35/'Bilans | Balance sheet'!E27</f>
        <v>0.16278114327648063</v>
      </c>
      <c r="F16" s="136">
        <f>'Bilans | Balance sheet'!F35/'Bilans | Balance sheet'!F27</f>
        <v>0.18271643555131342</v>
      </c>
      <c r="G16" s="13">
        <f>'Bilans | Balance sheet'!G35/'Bilans | Balance sheet'!G27</f>
        <v>0.19802436944369434</v>
      </c>
      <c r="H16" s="13">
        <f>'Bilans | Balance sheet'!H35/'Bilans | Balance sheet'!H27</f>
        <v>0.20356849897550661</v>
      </c>
      <c r="I16" s="15">
        <f>'Bilans | Balance sheet'!I35/'Bilans | Balance sheet'!I27</f>
        <v>0.20453206808420335</v>
      </c>
      <c r="J16" s="13">
        <f>'Bilans | Balance sheet'!J35/'Bilans | Balance sheet'!J27</f>
        <v>0.21073226533740524</v>
      </c>
      <c r="K16" s="13">
        <f>'Bilans | Balance sheet'!K35/'Bilans | Balance sheet'!K27</f>
        <v>0.22864183323415468</v>
      </c>
      <c r="L16" s="13">
        <f>'Bilans | Balance sheet'!L35/'Bilans | Balance sheet'!L27</f>
        <v>0.24858615628244785</v>
      </c>
      <c r="M16" s="15">
        <f>'Bilans | Balance sheet'!M35/'Bilans | Balance sheet'!M27</f>
        <v>0.26036579836189566</v>
      </c>
      <c r="N16" s="13">
        <f>'Bilans | Balance sheet'!N35/'Bilans | Balance sheet'!N27</f>
        <v>0.28019281871167973</v>
      </c>
      <c r="O16" s="13">
        <f>'Bilans | Balance sheet'!O35/'Bilans | Balance sheet'!O27</f>
        <v>0.2988624068545509</v>
      </c>
      <c r="P16" s="13">
        <f>'Bilans | Balance sheet'!P35/'Bilans | Balance sheet'!P27</f>
        <v>0.3173371334274282</v>
      </c>
      <c r="Q16" s="15">
        <f>'Bilans | Balance sheet'!Q35/'Bilans | Balance sheet'!Q27</f>
        <v>0.30614856043925243</v>
      </c>
      <c r="R16" s="119">
        <f>'Bilans | Balance sheet'!R35/'Bilans | Balance sheet'!R27</f>
        <v>0.30674722516730368</v>
      </c>
      <c r="S16" s="13">
        <f>'Bilans | Balance sheet'!S35/'Bilans | Balance sheet'!S27</f>
        <v>0.35242083667330609</v>
      </c>
      <c r="T16" s="13">
        <f>'Bilans | Balance sheet'!T35/'Bilans | Balance sheet'!T27</f>
        <v>0.35499595912006077</v>
      </c>
      <c r="U16" s="15">
        <f>'Bilans | Balance sheet'!U35/'Bilans | Balance sheet'!U27</f>
        <v>0.29943082682116029</v>
      </c>
      <c r="V16" s="13">
        <f>'Bilans | Balance sheet'!V35/'Bilans | Balance sheet'!V27</f>
        <v>0.32196783171630561</v>
      </c>
      <c r="W16" s="13">
        <f>'Bilans | Balance sheet'!W35/'Bilans | Balance sheet'!W27</f>
        <v>0.38177748931565653</v>
      </c>
      <c r="X16" s="13">
        <f>'Bilans | Balance sheet'!X35/'Bilans | Balance sheet'!X27</f>
        <v>0.36149549114344642</v>
      </c>
      <c r="Y16" s="15">
        <f>'Bilans | Balance sheet'!Y35/'Bilans | Balance sheet'!Y27</f>
        <v>0.36817537101910247</v>
      </c>
      <c r="Z16" s="13">
        <f>'Bilans | Balance sheet'!Z35/'Bilans | Balance sheet'!Z27</f>
        <v>0.38121265450910269</v>
      </c>
      <c r="AA16" s="13">
        <f>'Bilans | Balance sheet'!AA35/'Bilans | Balance sheet'!AA27</f>
        <v>0.44885949949934523</v>
      </c>
      <c r="AB16" s="13">
        <f>'Bilans | Balance sheet'!AB35/'Bilans | Balance sheet'!AB27</f>
        <v>0.49331392819882763</v>
      </c>
      <c r="AC16" s="15">
        <f>'Bilans | Balance sheet'!AC35/'Bilans | Balance sheet'!AC27</f>
        <v>0.50596736288910804</v>
      </c>
      <c r="AD16" s="13">
        <f>'Bilans | Balance sheet'!AD35/'Bilans | Balance sheet'!AD27</f>
        <v>0.5098755644695232</v>
      </c>
      <c r="AE16" s="13">
        <f>'Bilans | Balance sheet'!AE35/'Bilans | Balance sheet'!AE27</f>
        <v>0.58693137832332198</v>
      </c>
      <c r="AF16" s="13">
        <f>'Bilans | Balance sheet'!AF35/'Bilans | Balance sheet'!AF27</f>
        <v>0.44026275161384232</v>
      </c>
      <c r="AG16" s="15">
        <f>'Bilans | Balance sheet'!AG35/'Bilans | Balance sheet'!AG27</f>
        <v>0.43493168692143275</v>
      </c>
      <c r="AH16" s="13">
        <f>'Bilans | Balance sheet'!AH35/'Bilans | Balance sheet'!AH27</f>
        <v>0.43662605529554932</v>
      </c>
      <c r="AI16" s="13">
        <f>'Bilans | Balance sheet'!AI35/'Bilans | Balance sheet'!AI27</f>
        <v>0.47070737406974439</v>
      </c>
      <c r="AJ16" s="13">
        <f>'Bilans | Balance sheet'!AJ35/'Bilans | Balance sheet'!AJ27</f>
        <v>0.44938017103062983</v>
      </c>
      <c r="AK16" s="15">
        <f>'Bilans | Balance sheet'!AK35/'Bilans | Balance sheet'!AK27</f>
        <v>0.44407611465436364</v>
      </c>
      <c r="AL16" s="13">
        <f>'Bilans | Balance sheet'!AL35/'Bilans | Balance sheet'!AL27</f>
        <v>0.45119918457464064</v>
      </c>
      <c r="AM16" s="13">
        <f>'Bilans | Balance sheet'!AM35/'Bilans | Balance sheet'!AM27</f>
        <v>0.35272513291631719</v>
      </c>
      <c r="AN16" s="13">
        <f>'Bilans | Balance sheet'!AN35/'Bilans | Balance sheet'!AN27</f>
        <v>0.37386585464723149</v>
      </c>
      <c r="AO16" s="15">
        <f>'Bilans | Balance sheet'!AO35/'Bilans | Balance sheet'!AO27</f>
        <v>0.33603489145664511</v>
      </c>
      <c r="AP16" s="13">
        <f>'Bilans | Balance sheet'!AP35/'Bilans | Balance sheet'!AP27</f>
        <v>0.30746818947829618</v>
      </c>
      <c r="AQ16" s="13">
        <f>'Bilans | Balance sheet'!AQ35/'Bilans | Balance sheet'!AQ27</f>
        <v>0.34113862948379786</v>
      </c>
      <c r="AR16" s="13">
        <f>'Bilans | Balance sheet'!AR35/'Bilans | Balance sheet'!AR27</f>
        <v>0.37637890085735048</v>
      </c>
      <c r="AS16" s="15">
        <f>'Bilans | Balance sheet'!AS35/'Bilans | Balance sheet'!AS27</f>
        <v>0.36588084430349066</v>
      </c>
      <c r="AT16" s="13">
        <f>'Bilans | Balance sheet'!AT35/'Bilans | Balance sheet'!AT27</f>
        <v>0.40829045873901598</v>
      </c>
      <c r="AU16" s="13">
        <f>'Bilans | Balance sheet'!AU35/'Bilans | Balance sheet'!AU27</f>
        <v>0.43782563946006375</v>
      </c>
      <c r="AV16" s="13">
        <f>'Bilans | Balance sheet'!AV35/'Bilans | Balance sheet'!AV27</f>
        <v>0.59091656685451155</v>
      </c>
      <c r="AW16" s="15">
        <f>'Bilans | Balance sheet'!AW35/'Bilans | Balance sheet'!AW27</f>
        <v>0.55648501913760784</v>
      </c>
      <c r="AX16" s="13">
        <f>'Bilans | Balance sheet'!AX35/'Bilans | Balance sheet'!AX27</f>
        <v>0.53873958435424751</v>
      </c>
      <c r="AY16" s="13">
        <f>'Bilans | Balance sheet'!AY35/'Bilans | Balance sheet'!AY27</f>
        <v>0.53380966358121751</v>
      </c>
      <c r="AZ16" s="13">
        <f>'Bilans | Balance sheet'!AZ35/'Bilans | Balance sheet'!AZ27</f>
        <v>0.59516761021429454</v>
      </c>
      <c r="BA16" s="15">
        <f>'Bilans | Balance sheet'!BA35/'Bilans | Balance sheet'!BA27</f>
        <v>0.61862416316425617</v>
      </c>
    </row>
    <row r="17" spans="1:53">
      <c r="A17" s="1"/>
      <c r="B17" s="95" t="s">
        <v>286</v>
      </c>
      <c r="C17" s="58" t="s">
        <v>306</v>
      </c>
      <c r="D17" s="13">
        <f>('Bilans | Balance sheet'!D27+'Bilans | Balance sheet'!D35)/'Bilans | Balance sheet'!D8</f>
        <v>1.0379133696313396</v>
      </c>
      <c r="E17" s="15">
        <f>('Bilans | Balance sheet'!E27+'Bilans | Balance sheet'!E35)/'Bilans | Balance sheet'!E8</f>
        <v>1.0152444309813904</v>
      </c>
      <c r="F17" s="136">
        <f>('Bilans | Balance sheet'!F27+'Bilans | Balance sheet'!F35)/'Bilans | Balance sheet'!F8</f>
        <v>0.99442488303856846</v>
      </c>
      <c r="G17" s="13">
        <f>('Bilans | Balance sheet'!G27+'Bilans | Balance sheet'!G35)/'Bilans | Balance sheet'!G8</f>
        <v>1.0248093666438896</v>
      </c>
      <c r="H17" s="13">
        <f>('Bilans | Balance sheet'!H27+'Bilans | Balance sheet'!H35)/'Bilans | Balance sheet'!H8</f>
        <v>1.0116786529236568</v>
      </c>
      <c r="I17" s="15">
        <f>('Bilans | Balance sheet'!I27+'Bilans | Balance sheet'!I35)/'Bilans | Balance sheet'!I8</f>
        <v>1.1894617126901845</v>
      </c>
      <c r="J17" s="13">
        <f>('Bilans | Balance sheet'!J27+'Bilans | Balance sheet'!J35)/'Bilans | Balance sheet'!J8</f>
        <v>1.2039595281051685</v>
      </c>
      <c r="K17" s="13">
        <f>('Bilans | Balance sheet'!K27+'Bilans | Balance sheet'!K35)/'Bilans | Balance sheet'!K8</f>
        <v>1.2768320554554262</v>
      </c>
      <c r="L17" s="13">
        <f>('Bilans | Balance sheet'!L27+'Bilans | Balance sheet'!L35)/'Bilans | Balance sheet'!L8</f>
        <v>1.256985002849192</v>
      </c>
      <c r="M17" s="15">
        <f>('Bilans | Balance sheet'!M27+'Bilans | Balance sheet'!M35)/'Bilans | Balance sheet'!M8</f>
        <v>1.2740003710456789</v>
      </c>
      <c r="N17" s="13">
        <f>('Bilans | Balance sheet'!N27+'Bilans | Balance sheet'!N35)/'Bilans | Balance sheet'!N8</f>
        <v>1.2678229716628204</v>
      </c>
      <c r="O17" s="13">
        <f>('Bilans | Balance sheet'!O27+'Bilans | Balance sheet'!O35)/'Bilans | Balance sheet'!O8</f>
        <v>1.3030368666852967</v>
      </c>
      <c r="P17" s="13">
        <f>('Bilans | Balance sheet'!P27+'Bilans | Balance sheet'!P35)/'Bilans | Balance sheet'!P8</f>
        <v>1.2721250535798936</v>
      </c>
      <c r="Q17" s="15">
        <f>('Bilans | Balance sheet'!Q27+'Bilans | Balance sheet'!Q35)/'Bilans | Balance sheet'!Q8</f>
        <v>1.365339357680142</v>
      </c>
      <c r="R17" s="119">
        <f>('Bilans | Balance sheet'!R27+'Bilans | Balance sheet'!R35)/'Bilans | Balance sheet'!R8</f>
        <v>1.319102768516937</v>
      </c>
      <c r="S17" s="13">
        <f>('Bilans | Balance sheet'!S27+'Bilans | Balance sheet'!S35)/'Bilans | Balance sheet'!S8</f>
        <v>1.2907629850355418</v>
      </c>
      <c r="T17" s="13">
        <f>('Bilans | Balance sheet'!T27+'Bilans | Balance sheet'!T35)/'Bilans | Balance sheet'!T8</f>
        <v>1.2604361692269772</v>
      </c>
      <c r="U17" s="15">
        <f>('Bilans | Balance sheet'!U27+'Bilans | Balance sheet'!U35)/'Bilans | Balance sheet'!U8</f>
        <v>1.1600408382591485</v>
      </c>
      <c r="V17" s="13">
        <f>('Bilans | Balance sheet'!V27+'Bilans | Balance sheet'!V35)/'Bilans | Balance sheet'!V8</f>
        <v>1.1368541019224372</v>
      </c>
      <c r="W17" s="13">
        <f>('Bilans | Balance sheet'!W27+'Bilans | Balance sheet'!W35)/'Bilans | Balance sheet'!W8</f>
        <v>1.2095835372928028</v>
      </c>
      <c r="X17" s="13">
        <f>('Bilans | Balance sheet'!X27+'Bilans | Balance sheet'!X35)/'Bilans | Balance sheet'!X8</f>
        <v>1.2891575653125449</v>
      </c>
      <c r="Y17" s="15">
        <f>('Bilans | Balance sheet'!Y27+'Bilans | Balance sheet'!Y35)/'Bilans | Balance sheet'!Y8</f>
        <v>1.3105786265011239</v>
      </c>
      <c r="Z17" s="13">
        <f>('Bilans | Balance sheet'!Z27+'Bilans | Balance sheet'!Z35)/'Bilans | Balance sheet'!Z8</f>
        <v>1.2469785198817289</v>
      </c>
      <c r="AA17" s="13">
        <f>('Bilans | Balance sheet'!AA27+'Bilans | Balance sheet'!AA35)/'Bilans | Balance sheet'!AA8</f>
        <v>1.2749019521909399</v>
      </c>
      <c r="AB17" s="13">
        <f>('Bilans | Balance sheet'!AB27+'Bilans | Balance sheet'!AB35)/'Bilans | Balance sheet'!AB8</f>
        <v>1.2139770603974469</v>
      </c>
      <c r="AC17" s="15">
        <f>('Bilans | Balance sheet'!AC27+'Bilans | Balance sheet'!AC35)/'Bilans | Balance sheet'!AC8</f>
        <v>1.2031828214667859</v>
      </c>
      <c r="AD17" s="13">
        <f>('Bilans | Balance sheet'!AD27+'Bilans | Balance sheet'!AD35)/'Bilans | Balance sheet'!AD8</f>
        <v>1.2036315649532006</v>
      </c>
      <c r="AE17" s="13">
        <f>('Bilans | Balance sheet'!AE27+'Bilans | Balance sheet'!AE35)/'Bilans | Balance sheet'!AE8</f>
        <v>1.2791966844346521</v>
      </c>
      <c r="AF17" s="13">
        <f>('Bilans | Balance sheet'!AF27+'Bilans | Balance sheet'!AF35)/'Bilans | Balance sheet'!AF8</f>
        <v>1.2553478787209118</v>
      </c>
      <c r="AG17" s="15">
        <f>('Bilans | Balance sheet'!AG27+'Bilans | Balance sheet'!AG35)/'Bilans | Balance sheet'!AG8</f>
        <v>1.2673389839782152</v>
      </c>
      <c r="AH17" s="13">
        <f>('Bilans | Balance sheet'!AH27+'Bilans | Balance sheet'!AH35)/'Bilans | Balance sheet'!AH8</f>
        <v>1.265544590858992</v>
      </c>
      <c r="AI17" s="13">
        <f>('Bilans | Balance sheet'!AI27+'Bilans | Balance sheet'!AI35)/'Bilans | Balance sheet'!AI8</f>
        <v>1.267292468466265</v>
      </c>
      <c r="AJ17" s="13">
        <f>('Bilans | Balance sheet'!AJ27+'Bilans | Balance sheet'!AJ35)/'Bilans | Balance sheet'!AJ8</f>
        <v>1.2205506463615776</v>
      </c>
      <c r="AK17" s="15">
        <f>('Bilans | Balance sheet'!AK27+'Bilans | Balance sheet'!AK35)/'Bilans | Balance sheet'!AK8</f>
        <v>1.2546671775695954</v>
      </c>
      <c r="AL17" s="13">
        <f>('Bilans | Balance sheet'!AL27+'Bilans | Balance sheet'!AL35)/'Bilans | Balance sheet'!AL8</f>
        <v>1.2712276045353768</v>
      </c>
      <c r="AM17" s="13">
        <f>('Bilans | Balance sheet'!AM27+'Bilans | Balance sheet'!AM35)/'Bilans | Balance sheet'!AM8</f>
        <v>1.3290596962546035</v>
      </c>
      <c r="AN17" s="13">
        <f>('Bilans | Balance sheet'!AN27+'Bilans | Balance sheet'!AN35)/'Bilans | Balance sheet'!AN8</f>
        <v>1.245847832220629</v>
      </c>
      <c r="AO17" s="15">
        <f>('Bilans | Balance sheet'!AO27+'Bilans | Balance sheet'!AO35)/'Bilans | Balance sheet'!AO8</f>
        <v>1.29835191034344</v>
      </c>
      <c r="AP17" s="13">
        <f>('Bilans | Balance sheet'!AP27+'Bilans | Balance sheet'!AP35)/'Bilans | Balance sheet'!AP8</f>
        <v>1.3175494301467616</v>
      </c>
      <c r="AQ17" s="13">
        <f>('Bilans | Balance sheet'!AQ27+'Bilans | Balance sheet'!AQ35)/'Bilans | Balance sheet'!AQ8</f>
        <v>1.3881147391481798</v>
      </c>
      <c r="AR17" s="13">
        <f>('Bilans | Balance sheet'!AR27+'Bilans | Balance sheet'!AR35)/'Bilans | Balance sheet'!AR8</f>
        <v>1.2842672613464352</v>
      </c>
      <c r="AS17" s="15">
        <f>('Bilans | Balance sheet'!AS27+'Bilans | Balance sheet'!AS35)/'Bilans | Balance sheet'!AS8</f>
        <v>1.3176395056066936</v>
      </c>
      <c r="AT17" s="13">
        <f>('Bilans | Balance sheet'!AT27+'Bilans | Balance sheet'!AT35)/'Bilans | Balance sheet'!AT8</f>
        <v>1.2162844456707971</v>
      </c>
      <c r="AU17" s="13">
        <f>('Bilans | Balance sheet'!AU27+'Bilans | Balance sheet'!AU35)/'Bilans | Balance sheet'!AU8</f>
        <v>1.3010725172113144</v>
      </c>
      <c r="AV17" s="13">
        <f>('Bilans | Balance sheet'!AV27+'Bilans | Balance sheet'!AV35)/'Bilans | Balance sheet'!AV8</f>
        <v>1.1207979933942425</v>
      </c>
      <c r="AW17" s="15">
        <f>('Bilans | Balance sheet'!AW27+'Bilans | Balance sheet'!AW35)/'Bilans | Balance sheet'!AW8</f>
        <v>1.1329294048237395</v>
      </c>
      <c r="AX17" s="13">
        <f>('Bilans | Balance sheet'!AX27+'Bilans | Balance sheet'!AX35)/'Bilans | Balance sheet'!AX8</f>
        <v>1.1493790573220837</v>
      </c>
      <c r="AY17" s="13">
        <f>('Bilans | Balance sheet'!AY27+'Bilans | Balance sheet'!AY35)/'Bilans | Balance sheet'!AY8</f>
        <v>1.1689959898749571</v>
      </c>
      <c r="AZ17" s="13">
        <f>('Bilans | Balance sheet'!AZ27+'Bilans | Balance sheet'!AZ35)/'Bilans | Balance sheet'!AZ8</f>
        <v>1.143310424257876</v>
      </c>
      <c r="BA17" s="15">
        <f>('Bilans | Balance sheet'!BA27+'Bilans | Balance sheet'!BA35)/'Bilans | Balance sheet'!BA8</f>
        <v>1.1039025738292316</v>
      </c>
    </row>
    <row r="18" spans="1:53">
      <c r="A18" s="1"/>
      <c r="B18" s="95" t="s">
        <v>64</v>
      </c>
      <c r="C18" s="58" t="s">
        <v>307</v>
      </c>
      <c r="D18" s="91">
        <f>('Bilans | Balance sheet'!D58/('Dochody | Income'!D33+'Dochody | Income'!E33+'Dochody | Income'!F33+'Dochody | Income'!G33))*360</f>
        <v>61.953829857687296</v>
      </c>
      <c r="E18" s="88">
        <f>('Bilans | Balance sheet'!E58/('Dochody | Income'!E33+'Dochody | Income'!F33+'Dochody | Income'!G33+'Dochody | Income'!H33))*360</f>
        <v>59.284965553129901</v>
      </c>
      <c r="F18" s="137">
        <f>('Bilans | Balance sheet'!F58/('Dochody | Income'!F33+'Dochody | Income'!G33+'Dochody | Income'!H33+'Dochody | Income'!I33))*360</f>
        <v>56.809009950265214</v>
      </c>
      <c r="G18" s="91">
        <f>('Bilans | Balance sheet'!G58/('Dochody | Income'!G33+'Dochody | Income'!H33+'Dochody | Income'!I33+'Dochody | Income'!J33))*360</f>
        <v>54.181836836918457</v>
      </c>
      <c r="H18" s="91">
        <f>('Bilans | Balance sheet'!H58/('Dochody | Income'!H33+'Dochody | Income'!I33+'Dochody | Income'!J33+'Dochody | Income'!K33))*360</f>
        <v>55.573053813364439</v>
      </c>
      <c r="I18" s="88">
        <f>('Bilans | Balance sheet'!I58/('Dochody | Income'!I33+'Dochody | Income'!J33+'Dochody | Income'!K33+'Dochody | Income'!L33))*360</f>
        <v>55.522450678521253</v>
      </c>
      <c r="J18" s="91">
        <f>('Bilans | Balance sheet'!J58/('Dochody | Income'!J33+'Dochody | Income'!K33+'Dochody | Income'!L33+'Dochody | Income'!M33))*360</f>
        <v>52.698697222202867</v>
      </c>
      <c r="K18" s="91">
        <f>('Bilans | Balance sheet'!K58/('Dochody | Income'!K33+'Dochody | Income'!L33+'Dochody | Income'!M33+'Dochody | Income'!N33))*360</f>
        <v>50.958868191543168</v>
      </c>
      <c r="L18" s="91">
        <f>('Bilans | Balance sheet'!L58/('Dochody | Income'!L33+'Dochody | Income'!M33+'Dochody | Income'!N33+'Dochody | Income'!O33))*360</f>
        <v>50.838875546461409</v>
      </c>
      <c r="M18" s="88">
        <f>('Bilans | Balance sheet'!M58/('Dochody | Income'!M33+'Dochody | Income'!N33+'Dochody | Income'!O33+'Dochody | Income'!P33))*360</f>
        <v>48.998530763244936</v>
      </c>
      <c r="N18" s="91">
        <f>('Bilans | Balance sheet'!N58/('Dochody | Income'!N33+'Dochody | Income'!O33+'Dochody | Income'!P33+'Dochody | Income'!Q33))*360</f>
        <v>50.477674479386948</v>
      </c>
      <c r="O18" s="91">
        <f>('Bilans | Balance sheet'!O58/('Dochody | Income'!O33+'Dochody | Income'!P33+'Dochody | Income'!Q33+'Dochody | Income'!R33))*360</f>
        <v>47.758520868032761</v>
      </c>
      <c r="P18" s="91">
        <f>('Bilans | Balance sheet'!P58/('Dochody | Income'!P33+'Dochody | Income'!Q33+'Dochody | Income'!R33+'Dochody | Income'!S33))*360</f>
        <v>50.544310292939421</v>
      </c>
      <c r="Q18" s="88">
        <f>('Bilans | Balance sheet'!Q58/('Dochody | Income'!Q33+'Dochody | Income'!R33+'Dochody | Income'!S33+'Dochody | Income'!T33))*360</f>
        <v>49.029594816635175</v>
      </c>
      <c r="R18" s="120">
        <f>('Bilans | Balance sheet'!R58/('Dochody | Income'!R33+'Dochody | Income'!S33+'Dochody | Income'!T33+'Dochody | Income'!U33))*360</f>
        <v>45.287188578807509</v>
      </c>
      <c r="S18" s="91">
        <f>('Bilans | Balance sheet'!S58/('Dochody | Income'!S33+'Dochody | Income'!T33+'Dochody | Income'!U33+'Dochody | Income'!V33))*360</f>
        <v>46.248859418777585</v>
      </c>
      <c r="T18" s="91">
        <f>('Bilans | Balance sheet'!T58/('Dochody | Income'!T33+'Dochody | Income'!U33+'Dochody | Income'!V33+'Dochody | Income'!W33))*360</f>
        <v>55.460960525820461</v>
      </c>
      <c r="U18" s="88">
        <f>('Bilans | Balance sheet'!U58/('Dochody | Income'!U33+'Dochody | Income'!V33+'Dochody | Income'!W33+'Dochody | Income'!X33))*360</f>
        <v>59.551117478561721</v>
      </c>
      <c r="V18" s="91">
        <f>('Bilans | Balance sheet'!V58/('Dochody | Income'!V33+'Dochody | Income'!W33+'Dochody | Income'!X33+'Dochody | Income'!Y33))*360</f>
        <v>62.010528415233566</v>
      </c>
      <c r="W18" s="91">
        <f>('Bilans | Balance sheet'!W58/('Dochody | Income'!W33+'Dochody | Income'!X33+'Dochody | Income'!Y33+'Dochody | Income'!Z33))*360</f>
        <v>58.015692032525365</v>
      </c>
      <c r="X18" s="91">
        <f>('Bilans | Balance sheet'!X58/('Dochody | Income'!X33+'Dochody | Income'!Y33+'Dochody | Income'!Z33+'Dochody | Income'!AA33))*360</f>
        <v>61.383537066222097</v>
      </c>
      <c r="Y18" s="88">
        <f>('Bilans | Balance sheet'!Y58/('Dochody | Income'!Y33+'Dochody | Income'!Z33+'Dochody | Income'!AA33+'Dochody | Income'!AB33))*360</f>
        <v>60.465158373592956</v>
      </c>
      <c r="Z18" s="91">
        <f>('Bilans | Balance sheet'!Z58/('Dochody | Income'!Z33+'Dochody | Income'!AA33+'Dochody | Income'!AB33+'Dochody | Income'!AC33))*360</f>
        <v>68.627036852355999</v>
      </c>
      <c r="AA18" s="91">
        <f>('Bilans | Balance sheet'!AA58/('Dochody | Income'!AA33+'Dochody | Income'!AB33+'Dochody | Income'!AC33+'Dochody | Income'!AD33))*360</f>
        <v>73.872099924617146</v>
      </c>
      <c r="AB18" s="91">
        <f>('Bilans | Balance sheet'!AB58/('Dochody | Income'!AB33+'Dochody | Income'!AC33+'Dochody | Income'!AD33+'Dochody | Income'!AE33))*360</f>
        <v>79.080239408573618</v>
      </c>
      <c r="AC18" s="88">
        <f>('Bilans | Balance sheet'!AC58/('Dochody | Income'!AC33+'Dochody | Income'!AD33+'Dochody | Income'!AE33+'Dochody | Income'!AF33))*360</f>
        <v>82.022135545636999</v>
      </c>
      <c r="AD18" s="91">
        <f>('Bilans | Balance sheet'!AD58/('Dochody | Income'!AD33+'Dochody | Income'!AE33+'Dochody | Income'!AF33+'Dochody | Income'!AG33))*360</f>
        <v>78.383674017236814</v>
      </c>
      <c r="AE18" s="91">
        <f>('Bilans | Balance sheet'!AE58/('Dochody | Income'!AE33+'Dochody | Income'!AF33+'Dochody | Income'!AG33+'Dochody | Income'!AH33))*360</f>
        <v>85.106514924754364</v>
      </c>
      <c r="AF18" s="91">
        <f>('Bilans | Balance sheet'!AF58/('Dochody | Income'!AF33+'Dochody | Income'!AG33+'Dochody | Income'!AH33+'Dochody | Income'!AI33))*360</f>
        <v>79.781631514270998</v>
      </c>
      <c r="AG18" s="88">
        <f>('Bilans | Balance sheet'!AG58/('Dochody | Income'!AG33+'Dochody | Income'!AH33+'Dochody | Income'!AI33+'Dochody | Income'!AJ33))*360</f>
        <v>80.125395852816354</v>
      </c>
      <c r="AH18" s="91">
        <f>('Bilans | Balance sheet'!AH58/('Dochody | Income'!AH33+'Dochody | Income'!AI33+'Dochody | Income'!AJ33+'Dochody | Income'!AK33))*360</f>
        <v>70.887229154619675</v>
      </c>
      <c r="AI18" s="91">
        <f>('Bilans | Balance sheet'!AI58/('Dochody | Income'!AI33+'Dochody | Income'!AJ33+'Dochody | Income'!AK33+'Dochody | Income'!AL33))*360</f>
        <v>84.890879953288007</v>
      </c>
      <c r="AJ18" s="91">
        <f>('Bilans | Balance sheet'!AJ58/('Dochody | Income'!AJ33+'Dochody | Income'!AK33+'Dochody | Income'!AL33+'Dochody | Income'!AM33))*360</f>
        <v>82.746959176625793</v>
      </c>
      <c r="AK18" s="88">
        <f>('Bilans | Balance sheet'!AK58/('Dochody | Income'!AK33+'Dochody | Income'!AL33+'Dochody | Income'!AM33+'Dochody | Income'!AN33))*360</f>
        <v>80.942727312893538</v>
      </c>
      <c r="AL18" s="91">
        <f>('Bilans | Balance sheet'!AL58/('Dochody | Income'!AL33+'Dochody | Income'!AM33+'Dochody | Income'!AN33+'Dochody | Income'!AO33))*360</f>
        <v>74.602700667367003</v>
      </c>
      <c r="AM18" s="91">
        <f>('Bilans | Balance sheet'!AM58/('Dochody | Income'!AM33+'Dochody | Income'!AN33+'Dochody | Income'!AO33+'Dochody | Income'!AP33))*360</f>
        <v>80.14514117057513</v>
      </c>
      <c r="AN18" s="91">
        <f>('Bilans | Balance sheet'!AN58/('Dochody | Income'!AN33+'Dochody | Income'!AO33+'Dochody | Income'!AP33+'Dochody | Income'!AQ33))*360</f>
        <v>73.529196423232705</v>
      </c>
      <c r="AO18" s="88">
        <f>('Bilans | Balance sheet'!AO58/('Dochody | Income'!AO33+'Dochody | Income'!AP33+'Dochody | Income'!AQ33+'Dochody | Income'!AR33))*360</f>
        <v>70.54332934181889</v>
      </c>
      <c r="AP18" s="91">
        <f>('Bilans | Balance sheet'!AP58/('Dochody | Income'!AP33+'Dochody | Income'!AQ33+'Dochody | Income'!AR33+'Dochody | Income'!AS33))*360</f>
        <v>66.775493699898774</v>
      </c>
      <c r="AQ18" s="91">
        <f>('Bilans | Balance sheet'!AQ58/('Dochody | Income'!AQ33+'Dochody | Income'!AR33+'Dochody | Income'!AS33+'Dochody | Income'!AT33))*360</f>
        <v>79.095454923181421</v>
      </c>
      <c r="AR18" s="91">
        <f>('Bilans | Balance sheet'!AR58/('Dochody | Income'!AR33+'Dochody | Income'!AS33+'Dochody | Income'!AT33+'Dochody | Income'!AU33))*360</f>
        <v>77.640758431612042</v>
      </c>
      <c r="AS18" s="88">
        <f>('Bilans | Balance sheet'!AS58/('Dochody | Income'!AS33+'Dochody | Income'!AT33+'Dochody | Income'!AU33+'Dochody | Income'!AV33))*360</f>
        <v>77.625234753107634</v>
      </c>
      <c r="AT18" s="91">
        <f>('Bilans | Balance sheet'!AT58/('Dochody | Income'!AT33+'Dochody | Income'!AU33+'Dochody | Income'!AV33+'Dochody | Income'!AW33))*360</f>
        <v>74.861164283811632</v>
      </c>
      <c r="AU18" s="91">
        <f>('Bilans | Balance sheet'!AU58/('Dochody | Income'!AU33+'Dochody | Income'!AV33+'Dochody | Income'!AW33+'Dochody | Income'!AX33))*360</f>
        <v>90.228636206702774</v>
      </c>
      <c r="AV18" s="91">
        <f>('Bilans | Balance sheet'!AV58/('Dochody | Income'!AV33+'Dochody | Income'!AW33+'Dochody | Income'!AX33+'Dochody | Income'!AY33))*360</f>
        <v>78.99446764449506</v>
      </c>
      <c r="AW18" s="88">
        <f>('Bilans | Balance sheet'!AW58/('Dochody | Income'!AW33+'Dochody | Income'!AX33+'Dochody | Income'!AY33+'Dochody | Income'!AZ33))*360</f>
        <v>76.047905289787451</v>
      </c>
      <c r="AX18" s="91">
        <f>('Bilans | Balance sheet'!AX58/('Dochody | Income'!AX33+'Dochody | Income'!AY33+'Dochody | Income'!AZ33+'Dochody | Income'!BA33))*360</f>
        <v>71.180292911943639</v>
      </c>
      <c r="AY18" s="91">
        <f>('Bilans | Balance sheet'!AY58/('Dochody | Income'!AY33+'Dochody | Income'!AZ33+'Dochody | Income'!BA33+'Dochody | Income'!BB33))*360</f>
        <v>77.739652067383489</v>
      </c>
      <c r="AZ18" s="91">
        <f>('Bilans | Balance sheet'!AZ58/('Dochody | Income'!AZ33+'Dochody | Income'!BA33+'Dochody | Income'!BB33+'Dochody | Income'!BC33))*360</f>
        <v>74.269749368241165</v>
      </c>
      <c r="BA18" s="88">
        <f>('Bilans | Balance sheet'!BA58/('Dochody | Income'!BA33+'Dochody | Income'!BB33+'Dochody | Income'!BC33+'Dochody | Income'!BD33))*360</f>
        <v>72.732658501348197</v>
      </c>
    </row>
    <row r="19" spans="1:53">
      <c r="A19" s="1"/>
      <c r="B19" s="95" t="s">
        <v>65</v>
      </c>
      <c r="C19" s="58" t="s">
        <v>323</v>
      </c>
      <c r="D19" s="91">
        <f>('Bilans | Balance sheet'!D59/('Dochody | Income'!D33+'Dochody | Income'!E33+'Dochody | Income'!F33+'Dochody | Income'!G33))*360</f>
        <v>74.229199027148354</v>
      </c>
      <c r="E19" s="88">
        <f>('Bilans | Balance sheet'!E59/('Dochody | Income'!E33+'Dochody | Income'!F33+'Dochody | Income'!G33+'Dochody | Income'!H33))*360</f>
        <v>72.265156036236476</v>
      </c>
      <c r="F19" s="137">
        <f>('Bilans | Balance sheet'!F59/('Dochody | Income'!F33+'Dochody | Income'!G33+'Dochody | Income'!H33+'Dochody | Income'!I33))*360</f>
        <v>69.348984797835143</v>
      </c>
      <c r="G19" s="91">
        <f>('Bilans | Balance sheet'!G59/('Dochody | Income'!G33+'Dochody | Income'!H33+'Dochody | Income'!I33+'Dochody | Income'!J33))*360</f>
        <v>63.498710678208056</v>
      </c>
      <c r="H19" s="91">
        <f>('Bilans | Balance sheet'!H59/('Dochody | Income'!H33+'Dochody | Income'!I33+'Dochody | Income'!J33+'Dochody | Income'!K33))*360</f>
        <v>69.211516277630722</v>
      </c>
      <c r="I19" s="88">
        <f>('Bilans | Balance sheet'!I59/('Dochody | Income'!I33+'Dochody | Income'!J33+'Dochody | Income'!K33+'Dochody | Income'!L33))*360</f>
        <v>72.52881141023316</v>
      </c>
      <c r="J19" s="91">
        <f>('Bilans | Balance sheet'!J59/('Dochody | Income'!J33+'Dochody | Income'!K33+'Dochody | Income'!L33+'Dochody | Income'!M33))*360</f>
        <v>68.418224020031928</v>
      </c>
      <c r="K19" s="91">
        <f>('Bilans | Balance sheet'!K59/('Dochody | Income'!K33+'Dochody | Income'!L33+'Dochody | Income'!M33+'Dochody | Income'!N33))*360</f>
        <v>67.476808564874247</v>
      </c>
      <c r="L19" s="91">
        <f>('Bilans | Balance sheet'!L59/('Dochody | Income'!L33+'Dochody | Income'!M33+'Dochody | Income'!N33+'Dochody | Income'!O33))*360</f>
        <v>68.750329698417474</v>
      </c>
      <c r="M19" s="88">
        <f>('Bilans | Balance sheet'!M59/('Dochody | Income'!M33+'Dochody | Income'!N33+'Dochody | Income'!O33+'Dochody | Income'!P33))*360</f>
        <v>66.742333438577575</v>
      </c>
      <c r="N19" s="91">
        <f>('Bilans | Balance sheet'!N59/('Dochody | Income'!N33+'Dochody | Income'!O33+'Dochody | Income'!P33+'Dochody | Income'!Q33))*360</f>
        <v>71.707661494980059</v>
      </c>
      <c r="O19" s="91">
        <f>('Bilans | Balance sheet'!O59/('Dochody | Income'!O33+'Dochody | Income'!P33+'Dochody | Income'!Q33+'Dochody | Income'!R33))*360</f>
        <v>69.661882180533127</v>
      </c>
      <c r="P19" s="91">
        <f>('Bilans | Balance sheet'!P59/('Dochody | Income'!P33+'Dochody | Income'!Q33+'Dochody | Income'!R33+'Dochody | Income'!S33))*360</f>
        <v>72.176609069268963</v>
      </c>
      <c r="Q19" s="88">
        <f>('Bilans | Balance sheet'!Q59/('Dochody | Income'!Q33+'Dochody | Income'!R33+'Dochody | Income'!S33+'Dochody | Income'!T33))*360</f>
        <v>74.124263966598505</v>
      </c>
      <c r="R19" s="120">
        <f>('Bilans | Balance sheet'!R59/('Dochody | Income'!R33+'Dochody | Income'!S33+'Dochody | Income'!T33+'Dochody | Income'!U33))*360</f>
        <v>64.342051580506165</v>
      </c>
      <c r="S19" s="91">
        <f>('Bilans | Balance sheet'!S59/('Dochody | Income'!S33+'Dochody | Income'!T33+'Dochody | Income'!U33+'Dochody | Income'!V33))*360</f>
        <v>63.826330635942725</v>
      </c>
      <c r="T19" s="91">
        <f>('Bilans | Balance sheet'!T59/('Dochody | Income'!T33+'Dochody | Income'!U33+'Dochody | Income'!V33+'Dochody | Income'!W33))*360</f>
        <v>76.707328031940293</v>
      </c>
      <c r="U19" s="88">
        <f>('Bilans | Balance sheet'!U59/('Dochody | Income'!U33+'Dochody | Income'!V33+'Dochody | Income'!W33+'Dochody | Income'!X33))*360</f>
        <v>90.230034399172041</v>
      </c>
      <c r="V19" s="91">
        <f>('Bilans | Balance sheet'!V59/('Dochody | Income'!V33+'Dochody | Income'!W33+'Dochody | Income'!X33+'Dochody | Income'!Y33))*360</f>
        <v>77.055936937144111</v>
      </c>
      <c r="W19" s="91">
        <f>('Bilans | Balance sheet'!W59/('Dochody | Income'!W33+'Dochody | Income'!X33+'Dochody | Income'!Y33+'Dochody | Income'!Z33))*360</f>
        <v>70.418478838063479</v>
      </c>
      <c r="X19" s="91">
        <f>('Bilans | Balance sheet'!X59/('Dochody | Income'!X33+'Dochody | Income'!Y33+'Dochody | Income'!Z33+'Dochody | Income'!AA33))*360</f>
        <v>79.573689201846662</v>
      </c>
      <c r="Y19" s="88">
        <f>('Bilans | Balance sheet'!Y59/('Dochody | Income'!Y33+'Dochody | Income'!Z33+'Dochody | Income'!AA33+'Dochody | Income'!AB33))*360</f>
        <v>79.35861670868546</v>
      </c>
      <c r="Z19" s="91">
        <f>('Bilans | Balance sheet'!Z59/('Dochody | Income'!Z33+'Dochody | Income'!AA33+'Dochody | Income'!AB33+'Dochody | Income'!AC33))*360</f>
        <v>76.01348338776674</v>
      </c>
      <c r="AA19" s="91">
        <f>('Bilans | Balance sheet'!AA59/('Dochody | Income'!AA33+'Dochody | Income'!AB33+'Dochody | Income'!AC33+'Dochody | Income'!AD33))*360</f>
        <v>83.305131482234358</v>
      </c>
      <c r="AB19" s="91">
        <f>('Bilans | Balance sheet'!AB59/('Dochody | Income'!AB33+'Dochody | Income'!AC33+'Dochody | Income'!AD33+'Dochody | Income'!AE33))*360</f>
        <v>92.407953022760665</v>
      </c>
      <c r="AC19" s="88">
        <f>('Bilans | Balance sheet'!AC59/('Dochody | Income'!AC33+'Dochody | Income'!AD33+'Dochody | Income'!AE33+'Dochody | Income'!AF33))*360</f>
        <v>92.711638609217701</v>
      </c>
      <c r="AD19" s="91">
        <f>('Bilans | Balance sheet'!AD59/('Dochody | Income'!AD33+'Dochody | Income'!AE33+'Dochody | Income'!AF33+'Dochody | Income'!AG33))*360</f>
        <v>87.169544136812334</v>
      </c>
      <c r="AE19" s="91">
        <f>('Bilans | Balance sheet'!AE59/('Dochody | Income'!AE33+'Dochody | Income'!AF33+'Dochody | Income'!AG33+'Dochody | Income'!AH33))*360</f>
        <v>95.783562348551797</v>
      </c>
      <c r="AF19" s="91">
        <f>('Bilans | Balance sheet'!AF59/('Dochody | Income'!AF33+'Dochody | Income'!AG33+'Dochody | Income'!AH33+'Dochody | Income'!AI33))*360</f>
        <v>90.826136066082654</v>
      </c>
      <c r="AG19" s="88">
        <f>('Bilans | Balance sheet'!AG59/('Dochody | Income'!AG33+'Dochody | Income'!AH33+'Dochody | Income'!AI33+'Dochody | Income'!AJ33))*360</f>
        <v>96.048923724057431</v>
      </c>
      <c r="AH19" s="91">
        <f>('Bilans | Balance sheet'!AH59/('Dochody | Income'!AH33+'Dochody | Income'!AI33+'Dochody | Income'!AJ33+'Dochody | Income'!AK33))*360</f>
        <v>84.009395174938717</v>
      </c>
      <c r="AI19" s="91">
        <f>('Bilans | Balance sheet'!AI59/('Dochody | Income'!AI33+'Dochody | Income'!AJ33+'Dochody | Income'!AK33+'Dochody | Income'!AL33))*360</f>
        <v>99.662736552921643</v>
      </c>
      <c r="AJ19" s="91">
        <f>('Bilans | Balance sheet'!AJ59/('Dochody | Income'!AJ33+'Dochody | Income'!AK33+'Dochody | Income'!AL33+'Dochody | Income'!AM33))*360</f>
        <v>99.13699286626381</v>
      </c>
      <c r="AK19" s="88">
        <f>('Bilans | Balance sheet'!AK59/('Dochody | Income'!AK33+'Dochody | Income'!AL33+'Dochody | Income'!AM33+'Dochody | Income'!AN33))*360</f>
        <v>96.607298572232253</v>
      </c>
      <c r="AL19" s="91">
        <f>('Bilans | Balance sheet'!AL59/('Dochody | Income'!AL33+'Dochody | Income'!AM33+'Dochody | Income'!AN33+'Dochody | Income'!AO33))*360</f>
        <v>88.632501992097019</v>
      </c>
      <c r="AM19" s="91">
        <f>('Bilans | Balance sheet'!AM59/('Dochody | Income'!AM33+'Dochody | Income'!AN33+'Dochody | Income'!AO33+'Dochody | Income'!AP33))*360</f>
        <v>91.56821470476217</v>
      </c>
      <c r="AN19" s="91">
        <f>('Bilans | Balance sheet'!AN59/('Dochody | Income'!AN33+'Dochody | Income'!AO33+'Dochody | Income'!AP33+'Dochody | Income'!AQ33))*360</f>
        <v>86.989768848073837</v>
      </c>
      <c r="AO19" s="88">
        <f>('Bilans | Balance sheet'!AO59/('Dochody | Income'!AO33+'Dochody | Income'!AP33+'Dochody | Income'!AQ33+'Dochody | Income'!AR33))*360</f>
        <v>84.586458275841707</v>
      </c>
      <c r="AP19" s="91">
        <f>('Bilans | Balance sheet'!AP59/('Dochody | Income'!AP33+'Dochody | Income'!AQ33+'Dochody | Income'!AR33+'Dochody | Income'!AS33))*360</f>
        <v>80.495763627474261</v>
      </c>
      <c r="AQ19" s="91">
        <f>('Bilans | Balance sheet'!AQ59/('Dochody | Income'!AQ33+'Dochody | Income'!AR33+'Dochody | Income'!AS33+'Dochody | Income'!AT33))*360</f>
        <v>91.336743873689343</v>
      </c>
      <c r="AR19" s="91">
        <f>('Bilans | Balance sheet'!AR59/('Dochody | Income'!AR33+'Dochody | Income'!AS33+'Dochody | Income'!AT33+'Dochody | Income'!AU33))*360</f>
        <v>97.252182065350823</v>
      </c>
      <c r="AS19" s="88">
        <f>('Bilans | Balance sheet'!AS59/('Dochody | Income'!AS33+'Dochody | Income'!AT33+'Dochody | Income'!AU33+'Dochody | Income'!AV33))*360</f>
        <v>99.336773039732321</v>
      </c>
      <c r="AT19" s="91">
        <f>('Bilans | Balance sheet'!AT59/('Dochody | Income'!AT33+'Dochody | Income'!AU33+'Dochody | Income'!AV33+'Dochody | Income'!AW33))*360</f>
        <v>89.337580150774059</v>
      </c>
      <c r="AU19" s="91">
        <f>('Bilans | Balance sheet'!AU59/('Dochody | Income'!AU33+'Dochody | Income'!AV33+'Dochody | Income'!AW33+'Dochody | Income'!AX33))*360</f>
        <v>97.984501610132199</v>
      </c>
      <c r="AV19" s="91">
        <f>('Bilans | Balance sheet'!AV59/('Dochody | Income'!AV33+'Dochody | Income'!AW33+'Dochody | Income'!AX33+'Dochody | Income'!AY33))*360</f>
        <v>91.821721505747632</v>
      </c>
      <c r="AW19" s="88">
        <f>('Bilans | Balance sheet'!AW59/('Dochody | Income'!AW33+'Dochody | Income'!AX33+'Dochody | Income'!AY33+'Dochody | Income'!AZ33))*360</f>
        <v>93.034215944252367</v>
      </c>
      <c r="AX19" s="91">
        <f>('Bilans | Balance sheet'!AX59/('Dochody | Income'!AX33+'Dochody | Income'!AY33+'Dochody | Income'!AZ33+'Dochody | Income'!BA33))*360</f>
        <v>82.775481225174843</v>
      </c>
      <c r="AY19" s="91">
        <f>('Bilans | Balance sheet'!AY59/('Dochody | Income'!AY33+'Dochody | Income'!AZ33+'Dochody | Income'!BA33+'Dochody | Income'!BB33))*360</f>
        <v>94.247374961645392</v>
      </c>
      <c r="AZ19" s="91">
        <f>('Bilans | Balance sheet'!AZ59/('Dochody | Income'!AZ33+'Dochody | Income'!BA33+'Dochody | Income'!BB33+'Dochody | Income'!BC33))*360</f>
        <v>90.377568075353565</v>
      </c>
      <c r="BA19" s="88">
        <f>('Bilans | Balance sheet'!BA59/('Dochody | Income'!BA33+'Dochody | Income'!BB33+'Dochody | Income'!BC33+'Dochody | Income'!BD33))*360</f>
        <v>88.261682775586593</v>
      </c>
    </row>
    <row r="20" spans="1:53">
      <c r="A20" s="1"/>
      <c r="B20" s="95" t="s">
        <v>66</v>
      </c>
      <c r="C20" s="58" t="s">
        <v>308</v>
      </c>
      <c r="D20" s="91">
        <f>('Bilans | Balance sheet'!D57/('Dochody | Income'!D33+'Dochody | Income'!E33+'Dochody | Income'!F33+'Dochody | Income'!G33))*360</f>
        <v>40.77364007428725</v>
      </c>
      <c r="E20" s="88">
        <f>('Bilans | Balance sheet'!E57/('Dochody | Income'!E33+'Dochody | Income'!F33+'Dochody | Income'!G33+'Dochody | Income'!H33))*360</f>
        <v>39.381067025429758</v>
      </c>
      <c r="F20" s="137">
        <f>('Bilans | Balance sheet'!F57/('Dochody | Income'!F33+'Dochody | Income'!G33+'Dochody | Income'!H33+'Dochody | Income'!I33))*360</f>
        <v>45.995942303578161</v>
      </c>
      <c r="G20" s="91">
        <f>('Bilans | Balance sheet'!G57/('Dochody | Income'!G33+'Dochody | Income'!H33+'Dochody | Income'!I33+'Dochody | Income'!J33))*360</f>
        <v>46.252343570272181</v>
      </c>
      <c r="H20" s="91">
        <f>('Bilans | Balance sheet'!H57/('Dochody | Income'!H33+'Dochody | Income'!I33+'Dochody | Income'!J33+'Dochody | Income'!K33))*360</f>
        <v>50.77671795174134</v>
      </c>
      <c r="I20" s="88">
        <f>('Bilans | Balance sheet'!I57/('Dochody | Income'!I33+'Dochody | Income'!J33+'Dochody | Income'!K33+'Dochody | Income'!L33))*360</f>
        <v>56.023743160150211</v>
      </c>
      <c r="J20" s="91">
        <f>('Bilans | Balance sheet'!J57/('Dochody | Income'!J33+'Dochody | Income'!K33+'Dochody | Income'!L33+'Dochody | Income'!M33))*360</f>
        <v>53.17380334522737</v>
      </c>
      <c r="K20" s="91">
        <f>('Bilans | Balance sheet'!K57/('Dochody | Income'!K33+'Dochody | Income'!L33+'Dochody | Income'!M33+'Dochody | Income'!N33))*360</f>
        <v>53.573589070041606</v>
      </c>
      <c r="L20" s="91">
        <f>('Bilans | Balance sheet'!L57/('Dochody | Income'!L33+'Dochody | Income'!M33+'Dochody | Income'!N33+'Dochody | Income'!O33))*360</f>
        <v>53.578775209549711</v>
      </c>
      <c r="M20" s="88">
        <f>('Bilans | Balance sheet'!M57/('Dochody | Income'!M33+'Dochody | Income'!N33+'Dochody | Income'!O33+'Dochody | Income'!P33))*360</f>
        <v>53.733692688303627</v>
      </c>
      <c r="N20" s="91">
        <f>('Bilans | Balance sheet'!N57/('Dochody | Income'!N33+'Dochody | Income'!O33+'Dochody | Income'!P33+'Dochody | Income'!Q33))*360</f>
        <v>48.517120005726952</v>
      </c>
      <c r="O20" s="91">
        <f>('Bilans | Balance sheet'!O57/('Dochody | Income'!O33+'Dochody | Income'!P33+'Dochody | Income'!Q33+'Dochody | Income'!R33))*360</f>
        <v>48.859533777749995</v>
      </c>
      <c r="P20" s="91">
        <f>('Bilans | Balance sheet'!P57/('Dochody | Income'!P33+'Dochody | Income'!Q33+'Dochody | Income'!R33+'Dochody | Income'!S33))*360</f>
        <v>45.792344142229716</v>
      </c>
      <c r="Q20" s="88">
        <f>('Bilans | Balance sheet'!Q57/('Dochody | Income'!Q33+'Dochody | Income'!R33+'Dochody | Income'!S33+'Dochody | Income'!T33))*360</f>
        <v>50.516118373664526</v>
      </c>
      <c r="R20" s="120">
        <f>('Bilans | Balance sheet'!R57/('Dochody | Income'!R33+'Dochody | Income'!S33+'Dochody | Income'!T33+'Dochody | Income'!U33))*360</f>
        <v>37.676343952461842</v>
      </c>
      <c r="S20" s="91">
        <f>('Bilans | Balance sheet'!S57/('Dochody | Income'!S33+'Dochody | Income'!T33+'Dochody | Income'!U33+'Dochody | Income'!V33))*360</f>
        <v>42.303587671013325</v>
      </c>
      <c r="T20" s="91">
        <f>('Bilans | Balance sheet'!T57/('Dochody | Income'!T33+'Dochody | Income'!U33+'Dochody | Income'!V33+'Dochody | Income'!W33))*360</f>
        <v>49.703104957174247</v>
      </c>
      <c r="U20" s="88">
        <f>('Bilans | Balance sheet'!U57/('Dochody | Income'!U33+'Dochody | Income'!V33+'Dochody | Income'!W33+'Dochody | Income'!X33))*360</f>
        <v>54.884031923106875</v>
      </c>
      <c r="V20" s="91">
        <f>('Bilans | Balance sheet'!V57/('Dochody | Income'!V33+'Dochody | Income'!W33+'Dochody | Income'!X33+'Dochody | Income'!Y33))*360</f>
        <v>43.687259810635986</v>
      </c>
      <c r="W20" s="91">
        <f>('Bilans | Balance sheet'!W57/('Dochody | Income'!W33+'Dochody | Income'!X33+'Dochody | Income'!Y33+'Dochody | Income'!Z33))*360</f>
        <v>43.740394615910645</v>
      </c>
      <c r="X20" s="91">
        <f>('Bilans | Balance sheet'!X57/('Dochody | Income'!X33+'Dochody | Income'!Y33+'Dochody | Income'!Z33+'Dochody | Income'!AA33))*360</f>
        <v>49.469306743546412</v>
      </c>
      <c r="Y20" s="88">
        <f>('Bilans | Balance sheet'!Y57/('Dochody | Income'!Y33+'Dochody | Income'!Z33+'Dochody | Income'!AA33+'Dochody | Income'!AB33))*360</f>
        <v>49.322904459617661</v>
      </c>
      <c r="Z20" s="91">
        <f>('Bilans | Balance sheet'!Z57/('Dochody | Income'!Z33+'Dochody | Income'!AA33+'Dochody | Income'!AB33+'Dochody | Income'!AC33))*360</f>
        <v>40.870665419543556</v>
      </c>
      <c r="AA20" s="91">
        <f>('Bilans | Balance sheet'!AA57/('Dochody | Income'!AA33+'Dochody | Income'!AB33+'Dochody | Income'!AC33+'Dochody | Income'!AD33))*360</f>
        <v>45.450492333424798</v>
      </c>
      <c r="AB20" s="91">
        <f>('Bilans | Balance sheet'!AB57/('Dochody | Income'!AB33+'Dochody | Income'!AC33+'Dochody | Income'!AD33+'Dochody | Income'!AE33))*360</f>
        <v>50.445879435908694</v>
      </c>
      <c r="AC20" s="88">
        <f>('Bilans | Balance sheet'!AC57/('Dochody | Income'!AC33+'Dochody | Income'!AD33+'Dochody | Income'!AE33+'Dochody | Income'!AF33))*360</f>
        <v>50.873470719285294</v>
      </c>
      <c r="AD20" s="91">
        <f>('Bilans | Balance sheet'!AD57/('Dochody | Income'!AD33+'Dochody | Income'!AE33+'Dochody | Income'!AF33+'Dochody | Income'!AG33))*360</f>
        <v>50.91982273415978</v>
      </c>
      <c r="AE20" s="91">
        <f>('Bilans | Balance sheet'!AE57/('Dochody | Income'!AE33+'Dochody | Income'!AF33+'Dochody | Income'!AG33+'Dochody | Income'!AH33))*360</f>
        <v>53.001855549625851</v>
      </c>
      <c r="AF20" s="91">
        <f>('Bilans | Balance sheet'!AF57/('Dochody | Income'!AF33+'Dochody | Income'!AG33+'Dochody | Income'!AH33+'Dochody | Income'!AI33))*360</f>
        <v>52.06379489479707</v>
      </c>
      <c r="AG20" s="88">
        <f>('Bilans | Balance sheet'!AG57/('Dochody | Income'!AG33+'Dochody | Income'!AH33+'Dochody | Income'!AI33+'Dochody | Income'!AJ33))*360</f>
        <v>59.128011819277894</v>
      </c>
      <c r="AH20" s="91">
        <f>('Bilans | Balance sheet'!AH57/('Dochody | Income'!AH33+'Dochody | Income'!AI33+'Dochody | Income'!AJ33+'Dochody | Income'!AK33))*360</f>
        <v>54.982279483988421</v>
      </c>
      <c r="AI20" s="91">
        <f>('Bilans | Balance sheet'!AI57/('Dochody | Income'!AI33+'Dochody | Income'!AJ33+'Dochody | Income'!AK33+'Dochody | Income'!AL33))*360</f>
        <v>57.067255931529303</v>
      </c>
      <c r="AJ20" s="91">
        <f>('Bilans | Balance sheet'!AJ57/('Dochody | Income'!AJ33+'Dochody | Income'!AK33+'Dochody | Income'!AL33+'Dochody | Income'!AM33))*360</f>
        <v>61.496257431767631</v>
      </c>
      <c r="AK20" s="88">
        <f>('Bilans | Balance sheet'!AK57/('Dochody | Income'!AK33+'Dochody | Income'!AL33+'Dochody | Income'!AM33+'Dochody | Income'!AN33))*360</f>
        <v>63.689495912761473</v>
      </c>
      <c r="AL20" s="91">
        <f>('Bilans | Balance sheet'!AL57/('Dochody | Income'!AL33+'Dochody | Income'!AM33+'Dochody | Income'!AN33+'Dochody | Income'!AO33))*360</f>
        <v>59.302553264264731</v>
      </c>
      <c r="AM20" s="91">
        <f>('Bilans | Balance sheet'!AM57/('Dochody | Income'!AM33+'Dochody | Income'!AN33+'Dochody | Income'!AO33+'Dochody | Income'!AP33))*360</f>
        <v>54.629411284393264</v>
      </c>
      <c r="AN20" s="91">
        <f>('Bilans | Balance sheet'!AN57/('Dochody | Income'!AN33+'Dochody | Income'!AO33+'Dochody | Income'!AP33+'Dochody | Income'!AQ33))*360</f>
        <v>54.863417765498234</v>
      </c>
      <c r="AO20" s="88">
        <f>('Bilans | Balance sheet'!AO57/('Dochody | Income'!AO33+'Dochody | Income'!AP33+'Dochody | Income'!AQ33+'Dochody | Income'!AR33))*360</f>
        <v>57.603220377895234</v>
      </c>
      <c r="AP20" s="91">
        <f>('Bilans | Balance sheet'!AP57/('Dochody | Income'!AP33+'Dochody | Income'!AQ33+'Dochody | Income'!AR33+'Dochody | Income'!AS33))*360</f>
        <v>50.192516069955182</v>
      </c>
      <c r="AQ20" s="91">
        <f>('Bilans | Balance sheet'!AQ57/('Dochody | Income'!AQ33+'Dochody | Income'!AR33+'Dochody | Income'!AS33+'Dochody | Income'!AT33))*360</f>
        <v>49.032552027424636</v>
      </c>
      <c r="AR20" s="91">
        <f>('Bilans | Balance sheet'!AR57/('Dochody | Income'!AR33+'Dochody | Income'!AS33+'Dochody | Income'!AT33+'Dochody | Income'!AU33))*360</f>
        <v>54.900244913071283</v>
      </c>
      <c r="AS20" s="88">
        <f>('Bilans | Balance sheet'!AS57/('Dochody | Income'!AS33+'Dochody | Income'!AT33+'Dochody | Income'!AU33+'Dochody | Income'!AV33))*360</f>
        <v>58.686915685389067</v>
      </c>
      <c r="AT20" s="91">
        <f>('Bilans | Balance sheet'!AT57/('Dochody | Income'!AT33+'Dochody | Income'!AU33+'Dochody | Income'!AV33+'Dochody | Income'!AW33))*360</f>
        <v>50.39392677010003</v>
      </c>
      <c r="AU20" s="91">
        <f>('Bilans | Balance sheet'!AU57/('Dochody | Income'!AU33+'Dochody | Income'!AV33+'Dochody | Income'!AW33+'Dochody | Income'!AX33))*360</f>
        <v>50.229155866507931</v>
      </c>
      <c r="AV20" s="91">
        <f>('Bilans | Balance sheet'!AV57/('Dochody | Income'!AV33+'Dochody | Income'!AW33+'Dochody | Income'!AX33+'Dochody | Income'!AY33))*360</f>
        <v>51.20206001028258</v>
      </c>
      <c r="AW20" s="88">
        <f>('Bilans | Balance sheet'!AW57/('Dochody | Income'!AW33+'Dochody | Income'!AX33+'Dochody | Income'!AY33+'Dochody | Income'!AZ33))*360</f>
        <v>53.721688058350225</v>
      </c>
      <c r="AX20" s="91">
        <f>('Bilans | Balance sheet'!AX57/('Dochody | Income'!AX33+'Dochody | Income'!AY33+'Dochody | Income'!AZ33+'Dochody | Income'!BA33))*360</f>
        <v>47.635037158559776</v>
      </c>
      <c r="AY20" s="91">
        <f>('Bilans | Balance sheet'!AY57/('Dochody | Income'!AY33+'Dochody | Income'!AZ33+'Dochody | Income'!BA33+'Dochody | Income'!BB33))*360</f>
        <v>51.851889524267314</v>
      </c>
      <c r="AZ20" s="91">
        <f>('Bilans | Balance sheet'!AZ57/('Dochody | Income'!AZ33+'Dochody | Income'!BA33+'Dochody | Income'!BB33+'Dochody | Income'!BC33))*360</f>
        <v>52.875123060239552</v>
      </c>
      <c r="BA20" s="88">
        <f>('Bilans | Balance sheet'!BA57/('Dochody | Income'!BA33+'Dochody | Income'!BB33+'Dochody | Income'!BC33+'Dochody | Income'!BD33))*360</f>
        <v>52.616184015071553</v>
      </c>
    </row>
    <row r="21" spans="1:53">
      <c r="A21" s="1"/>
      <c r="B21" s="107" t="s">
        <v>67</v>
      </c>
      <c r="C21" s="106" t="s">
        <v>309</v>
      </c>
      <c r="D21" s="92">
        <f t="shared" ref="D21:I21" si="0">D20+D18-D19</f>
        <v>28.4982709048262</v>
      </c>
      <c r="E21" s="89">
        <f t="shared" si="0"/>
        <v>26.400876542323175</v>
      </c>
      <c r="F21" s="138">
        <f t="shared" si="0"/>
        <v>33.455967456008224</v>
      </c>
      <c r="G21" s="92">
        <f t="shared" si="0"/>
        <v>36.935469728982582</v>
      </c>
      <c r="H21" s="92">
        <f t="shared" si="0"/>
        <v>37.13825548747505</v>
      </c>
      <c r="I21" s="89">
        <f t="shared" si="0"/>
        <v>39.017382428438296</v>
      </c>
      <c r="J21" s="92">
        <f t="shared" ref="J21:O21" si="1">J20+J18-J19</f>
        <v>37.454276547398308</v>
      </c>
      <c r="K21" s="92">
        <f t="shared" si="1"/>
        <v>37.05564869671052</v>
      </c>
      <c r="L21" s="92">
        <f t="shared" si="1"/>
        <v>35.667321057593639</v>
      </c>
      <c r="M21" s="89">
        <f t="shared" si="1"/>
        <v>35.989890012970989</v>
      </c>
      <c r="N21" s="92">
        <f t="shared" si="1"/>
        <v>27.287132990133841</v>
      </c>
      <c r="O21" s="92">
        <f t="shared" si="1"/>
        <v>26.956172465249637</v>
      </c>
      <c r="P21" s="92">
        <f t="shared" ref="P21:U21" si="2">P20+P18-P19</f>
        <v>24.160045365900174</v>
      </c>
      <c r="Q21" s="89">
        <f t="shared" si="2"/>
        <v>25.421449223701188</v>
      </c>
      <c r="R21" s="121">
        <f t="shared" si="2"/>
        <v>18.621480950763186</v>
      </c>
      <c r="S21" s="92">
        <f t="shared" si="2"/>
        <v>24.726116453848192</v>
      </c>
      <c r="T21" s="92">
        <f t="shared" si="2"/>
        <v>28.456737451054423</v>
      </c>
      <c r="U21" s="89">
        <f t="shared" si="2"/>
        <v>24.205115002496555</v>
      </c>
      <c r="V21" s="92">
        <f t="shared" ref="V21:BA21" si="3">V20+V18-V19</f>
        <v>28.641851288725434</v>
      </c>
      <c r="W21" s="92">
        <f t="shared" si="3"/>
        <v>31.337607810372532</v>
      </c>
      <c r="X21" s="92">
        <f t="shared" si="3"/>
        <v>31.279154607921839</v>
      </c>
      <c r="Y21" s="89">
        <f t="shared" si="3"/>
        <v>30.429446124525157</v>
      </c>
      <c r="Z21" s="92">
        <f t="shared" si="3"/>
        <v>33.484218884132815</v>
      </c>
      <c r="AA21" s="92">
        <f t="shared" si="3"/>
        <v>36.017460775807578</v>
      </c>
      <c r="AB21" s="92">
        <f t="shared" si="3"/>
        <v>37.118165821721647</v>
      </c>
      <c r="AC21" s="89">
        <f t="shared" si="3"/>
        <v>40.183967655704592</v>
      </c>
      <c r="AD21" s="92">
        <f t="shared" si="3"/>
        <v>42.133952614584274</v>
      </c>
      <c r="AE21" s="92">
        <f t="shared" si="3"/>
        <v>42.324808125828426</v>
      </c>
      <c r="AF21" s="92">
        <f t="shared" si="3"/>
        <v>41.019290342985414</v>
      </c>
      <c r="AG21" s="89">
        <f t="shared" si="3"/>
        <v>43.204483948036824</v>
      </c>
      <c r="AH21" s="92">
        <f t="shared" si="3"/>
        <v>41.860113463669379</v>
      </c>
      <c r="AI21" s="92">
        <f t="shared" si="3"/>
        <v>42.295399331895652</v>
      </c>
      <c r="AJ21" s="92">
        <f t="shared" si="3"/>
        <v>45.106223742129615</v>
      </c>
      <c r="AK21" s="89">
        <f t="shared" si="3"/>
        <v>48.024924653422772</v>
      </c>
      <c r="AL21" s="92">
        <f t="shared" si="3"/>
        <v>45.272751939534714</v>
      </c>
      <c r="AM21" s="92">
        <f t="shared" si="3"/>
        <v>43.206337750206217</v>
      </c>
      <c r="AN21" s="92">
        <f t="shared" si="3"/>
        <v>41.402845340657095</v>
      </c>
      <c r="AO21" s="89">
        <f t="shared" si="3"/>
        <v>43.560091443872423</v>
      </c>
      <c r="AP21" s="92">
        <f t="shared" si="3"/>
        <v>36.472246142379689</v>
      </c>
      <c r="AQ21" s="92">
        <f t="shared" si="3"/>
        <v>36.791263076916707</v>
      </c>
      <c r="AR21" s="92">
        <f t="shared" si="3"/>
        <v>35.28882127933251</v>
      </c>
      <c r="AS21" s="89">
        <f t="shared" si="3"/>
        <v>36.97537739876438</v>
      </c>
      <c r="AT21" s="92">
        <f t="shared" si="3"/>
        <v>35.917510903137597</v>
      </c>
      <c r="AU21" s="92">
        <f t="shared" si="3"/>
        <v>42.473290463078499</v>
      </c>
      <c r="AV21" s="92">
        <f t="shared" si="3"/>
        <v>38.374806149030007</v>
      </c>
      <c r="AW21" s="89">
        <f t="shared" si="3"/>
        <v>36.735377403885309</v>
      </c>
      <c r="AX21" s="92">
        <f t="shared" si="3"/>
        <v>36.039848845328578</v>
      </c>
      <c r="AY21" s="92">
        <f t="shared" si="3"/>
        <v>35.344166630005418</v>
      </c>
      <c r="AZ21" s="92">
        <f t="shared" si="3"/>
        <v>36.767304353127145</v>
      </c>
      <c r="BA21" s="89">
        <f t="shared" si="3"/>
        <v>37.087159740833158</v>
      </c>
    </row>
    <row r="23" spans="1:53">
      <c r="B23" s="6" t="s">
        <v>294</v>
      </c>
    </row>
    <row r="24" spans="1:53">
      <c r="B24" s="11" t="s">
        <v>328</v>
      </c>
    </row>
    <row r="25" spans="1:53">
      <c r="B25" s="11" t="s">
        <v>329</v>
      </c>
    </row>
    <row r="26" spans="1:53">
      <c r="B26" s="11" t="s">
        <v>287</v>
      </c>
    </row>
    <row r="27" spans="1:53">
      <c r="B27" s="11" t="s">
        <v>348</v>
      </c>
    </row>
    <row r="28" spans="1:53">
      <c r="B28" s="11" t="s">
        <v>288</v>
      </c>
    </row>
    <row r="29" spans="1:53">
      <c r="B29" s="11" t="s">
        <v>298</v>
      </c>
    </row>
    <row r="30" spans="1:53">
      <c r="B30" s="11" t="s">
        <v>289</v>
      </c>
    </row>
    <row r="31" spans="1:53">
      <c r="B31" s="11" t="s">
        <v>290</v>
      </c>
    </row>
    <row r="32" spans="1:53">
      <c r="B32" s="11" t="s">
        <v>291</v>
      </c>
    </row>
    <row r="33" spans="2:2">
      <c r="B33" s="11" t="s">
        <v>292</v>
      </c>
    </row>
    <row r="34" spans="2:2">
      <c r="B34" s="11" t="s">
        <v>321</v>
      </c>
    </row>
    <row r="35" spans="2:2">
      <c r="B35" s="11" t="s">
        <v>322</v>
      </c>
    </row>
    <row r="36" spans="2:2">
      <c r="B36" s="11" t="s">
        <v>331</v>
      </c>
    </row>
    <row r="37" spans="2:2">
      <c r="B37" s="11" t="s">
        <v>293</v>
      </c>
    </row>
    <row r="38" spans="2:2">
      <c r="B38" s="11" t="s">
        <v>297</v>
      </c>
    </row>
    <row r="40" spans="2:2">
      <c r="B40" s="93" t="s">
        <v>295</v>
      </c>
    </row>
    <row r="41" spans="2:2">
      <c r="B41" s="60" t="s">
        <v>310</v>
      </c>
    </row>
    <row r="42" spans="2:2">
      <c r="B42" s="60" t="s">
        <v>330</v>
      </c>
    </row>
    <row r="43" spans="2:2">
      <c r="B43" s="60" t="s">
        <v>312</v>
      </c>
    </row>
    <row r="44" spans="2:2">
      <c r="B44" s="60" t="s">
        <v>313</v>
      </c>
    </row>
    <row r="45" spans="2:2">
      <c r="B45" s="60" t="s">
        <v>314</v>
      </c>
    </row>
    <row r="46" spans="2:2">
      <c r="B46" s="60" t="s">
        <v>315</v>
      </c>
    </row>
    <row r="47" spans="2:2">
      <c r="B47" s="60" t="s">
        <v>316</v>
      </c>
    </row>
    <row r="48" spans="2:2">
      <c r="B48" s="60" t="s">
        <v>317</v>
      </c>
    </row>
    <row r="49" spans="2:2">
      <c r="B49" s="60" t="s">
        <v>318</v>
      </c>
    </row>
    <row r="50" spans="2:2">
      <c r="B50" s="60" t="s">
        <v>319</v>
      </c>
    </row>
    <row r="51" spans="2:2">
      <c r="B51" s="60" t="s">
        <v>320</v>
      </c>
    </row>
    <row r="52" spans="2:2">
      <c r="B52" s="60" t="s">
        <v>325</v>
      </c>
    </row>
    <row r="53" spans="2:2">
      <c r="B53" s="60" t="s">
        <v>326</v>
      </c>
    </row>
    <row r="54" spans="2:2">
      <c r="B54" s="60" t="s">
        <v>324</v>
      </c>
    </row>
    <row r="55" spans="2:2">
      <c r="B55" s="60" t="s">
        <v>327</v>
      </c>
    </row>
  </sheetData>
  <phoneticPr fontId="6" type="noConversion"/>
  <pageMargins left="0.23622047244094491" right="0.23622047244094491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Intro</vt:lpstr>
      <vt:lpstr>Dochody | Income</vt:lpstr>
      <vt:lpstr>Bilans | Balance sheet</vt:lpstr>
      <vt:lpstr>Przepływy | Cash flow</vt:lpstr>
      <vt:lpstr>Wskaźniki | Indicators</vt:lpstr>
      <vt:lpstr>'Bilans | Balance sheet'!Obszar_wydruku</vt:lpstr>
      <vt:lpstr>'Dochody | Income'!Obszar_wydruku</vt:lpstr>
      <vt:lpstr>'Wskaźniki | Indicators'!Obszar_wydruku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Michał Świniarski</cp:lastModifiedBy>
  <cp:lastPrinted>2021-03-24T13:10:23Z</cp:lastPrinted>
  <dcterms:created xsi:type="dcterms:W3CDTF">2013-04-24T20:16:36Z</dcterms:created>
  <dcterms:modified xsi:type="dcterms:W3CDTF">2025-12-15T13:41:05Z</dcterms:modified>
</cp:coreProperties>
</file>